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PRESS-2\Desktop\"/>
    </mc:Choice>
  </mc:AlternateContent>
  <xr:revisionPtr revIDLastSave="0" documentId="8_{6A239562-B9EB-4ECA-89B8-6921B305D634}" xr6:coauthVersionLast="45" xr6:coauthVersionMax="45" xr10:uidLastSave="{00000000-0000-0000-0000-000000000000}"/>
  <bookViews>
    <workbookView xWindow="-120" yWindow="-120" windowWidth="29040" windowHeight="15840" tabRatio="811" xr2:uid="{00000000-000D-0000-FFFF-FFFF00000000}"/>
  </bookViews>
  <sheets>
    <sheet name="худудий ижро харажат" sheetId="110" r:id="rId1"/>
  </sheets>
  <definedNames>
    <definedName name="\a">#N/A</definedName>
    <definedName name="\b">#N/A</definedName>
    <definedName name="\p">#N/A</definedName>
    <definedName name="\z">#N/A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day3">#REF!</definedName>
    <definedName name="_______________day4">#REF!</definedName>
    <definedName name="_______________xlfn.BAHTTEXT" hidden="1">#NAME?</definedName>
    <definedName name="______________A999999">#REF!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day3">#REF!</definedName>
    <definedName name="______________day4">#REF!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SPO1">#N/A</definedName>
    <definedName name="______________SPO2">#N/A</definedName>
    <definedName name="______________tt1" hidden="1">{#N/A,#N/A,TRUE,"일정"}</definedName>
    <definedName name="______________xlfn.BAHTTEXT" hidden="1">#NAME?</definedName>
    <definedName name="_____________a12" hidden="1">{"'Monthly 1997'!$A$3:$S$89"}</definedName>
    <definedName name="_____________A999999">#REF!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day3">#REF!</definedName>
    <definedName name="_____________day4">#REF!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SPO1">#N/A</definedName>
    <definedName name="_____________SPO2">#N/A</definedName>
    <definedName name="_____________tt1" hidden="1">{#N/A,#N/A,TRUE,"일정"}</definedName>
    <definedName name="_____________xlfn.BAHTTEXT" hidden="1">#NAME?</definedName>
    <definedName name="____________a12" hidden="1">{"'Monthly 1997'!$A$3:$S$89"}</definedName>
    <definedName name="____________A999999">#REF!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day3">#REF!</definedName>
    <definedName name="____________day4">#REF!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SPO1">#N/A</definedName>
    <definedName name="____________SPO2">#N/A</definedName>
    <definedName name="____________tt1" hidden="1">{#N/A,#N/A,TRUE,"일정"}</definedName>
    <definedName name="____________xlfn.BAHTTEXT" hidden="1">#NAME?</definedName>
    <definedName name="___________a12" hidden="1">{"'Monthly 1997'!$A$3:$S$89"}</definedName>
    <definedName name="___________A999999">#REF!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day3">#REF!</definedName>
    <definedName name="___________day4">#REF!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SPO1">#N/A</definedName>
    <definedName name="___________SPO2">#N/A</definedName>
    <definedName name="___________tt1" hidden="1">{#N/A,#N/A,TRUE,"일정"}</definedName>
    <definedName name="___________xlfn.BAHTTEXT" hidden="1">#NAME?</definedName>
    <definedName name="__________a12" hidden="1">{"'Monthly 1997'!$A$3:$S$89"}</definedName>
    <definedName name="__________A999999">#REF!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day3">#REF!</definedName>
    <definedName name="__________day4">#REF!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SPO1">#N/A</definedName>
    <definedName name="__________SPO2">#N/A</definedName>
    <definedName name="__________tt1" hidden="1">{#N/A,#N/A,TRUE,"일정"}</definedName>
    <definedName name="__________xlfn.BAHTTEXT" hidden="1">#NAME?</definedName>
    <definedName name="_________a12" hidden="1">{"'Monthly 1997'!$A$3:$S$89"}</definedName>
    <definedName name="_________A999999">#REF!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day3">#REF!</definedName>
    <definedName name="_________day4">#REF!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SPO1">#N/A</definedName>
    <definedName name="_________SPO2">#N/A</definedName>
    <definedName name="_________tt1" hidden="1">{#N/A,#N/A,TRUE,"일정"}</definedName>
    <definedName name="_________xlfn.BAHTTEXT" hidden="1">#NAME?</definedName>
    <definedName name="________a12" hidden="1">{"'Monthly 1997'!$A$3:$S$89"}</definedName>
    <definedName name="________A999999">#REF!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day3">#REF!</definedName>
    <definedName name="________day4">#REF!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SPO1">#N/A</definedName>
    <definedName name="________SPO2">#N/A</definedName>
    <definedName name="________tt1" hidden="1">{#N/A,#N/A,TRUE,"일정"}</definedName>
    <definedName name="________xlfn.BAHTTEXT" hidden="1">#NAME?</definedName>
    <definedName name="_______a12" hidden="1">{"'Monthly 1997'!$A$3:$S$89"}</definedName>
    <definedName name="_______A999999">#REF!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day3">#REF!</definedName>
    <definedName name="_______day4">#REF!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SPO1">#N/A</definedName>
    <definedName name="_______SPO2">#N/A</definedName>
    <definedName name="_______top1">{30,140,350,160,"",""}</definedName>
    <definedName name="_______tt1" hidden="1">{#N/A,#N/A,TRUE,"일정"}</definedName>
    <definedName name="_______xlfn.BAHTTEXT" hidden="1">#NAME?</definedName>
    <definedName name="______a12" hidden="1">{"'Monthly 1997'!$A$3:$S$89"}</definedName>
    <definedName name="______A999999">#REF!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day3">#REF!</definedName>
    <definedName name="______day4">#REF!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SPO1">#N/A</definedName>
    <definedName name="______SPO2">#N/A</definedName>
    <definedName name="______top1">{30,140,350,160,"",""}</definedName>
    <definedName name="______tt1" hidden="1">{#N/A,#N/A,TRUE,"일정"}</definedName>
    <definedName name="______xlfn.BAHTTEXT" hidden="1">#NAME?</definedName>
    <definedName name="_____a12" hidden="1">{"'Monthly 1997'!$A$3:$S$89"}</definedName>
    <definedName name="_____A999999">#REF!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day3">#REF!</definedName>
    <definedName name="_____day4">#REF!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SPO1">#N/A</definedName>
    <definedName name="_____SPO2">#N/A</definedName>
    <definedName name="_____top1">{30,140,350,160,"",""}</definedName>
    <definedName name="_____tt1" hidden="1">{#N/A,#N/A,TRUE,"일정"}</definedName>
    <definedName name="_____xlfn.BAHTTEXT" hidden="1">#NAME?</definedName>
    <definedName name="_____xlfn.RTD" hidden="1">#NAME?</definedName>
    <definedName name="____a12" hidden="1">{"'Monthly 1997'!$A$3:$S$89"}</definedName>
    <definedName name="____A999999">#REF!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day3">#REF!</definedName>
    <definedName name="____day4">#REF!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SPO1">#N/A</definedName>
    <definedName name="____SPO2">#N/A</definedName>
    <definedName name="____top1">{30,140,350,160,"",""}</definedName>
    <definedName name="____tt1" hidden="1">{#N/A,#N/A,TRUE,"일정"}</definedName>
    <definedName name="____xlfn.BAHTTEXT" hidden="1">#NAME?</definedName>
    <definedName name="____xlfn.RTD" hidden="1">#NAME?</definedName>
    <definedName name="___a12" hidden="1">{"'Monthly 1997'!$A$3:$S$89"}</definedName>
    <definedName name="___A999999">#REF!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day3">#REF!</definedName>
    <definedName name="___day4">#REF!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SPO1">#N/A</definedName>
    <definedName name="___SPO2">#N/A</definedName>
    <definedName name="___top1">{30,140,350,160,"",""}</definedName>
    <definedName name="___tt1" hidden="1">{#N/A,#N/A,TRUE,"일정"}</definedName>
    <definedName name="___xlfn.BAHTTEXT" hidden="1">#NAME?</definedName>
    <definedName name="___xlfn.RTD" hidden="1">#NAME?</definedName>
    <definedName name="__A1" hidden="1">#REF!</definedName>
    <definedName name="__a12" hidden="1">{"'Monthly 1997'!$A$3:$S$89"}</definedName>
    <definedName name="__A999999">#REF!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day3">#REF!</definedName>
    <definedName name="__day4" localSheetId="0">#REF!</definedName>
    <definedName name="__day4">#REF!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SPO1">#N/A</definedName>
    <definedName name="__SPO2">#N/A</definedName>
    <definedName name="__top1">{30,140,350,160,"",""}</definedName>
    <definedName name="__tt1" hidden="1">{#N/A,#N/A,TRUE,"일정"}</definedName>
    <definedName name="__xlfn.BAHTTEXT" hidden="1">#NAME?</definedName>
    <definedName name="__xlfn.RTD" hidden="1">#NAME?</definedName>
    <definedName name="_05_3_7">#REF!</definedName>
    <definedName name="_06_2_6">#REF!</definedName>
    <definedName name="_06_3_9">#REF!</definedName>
    <definedName name="_07_2_10">#REF!</definedName>
    <definedName name="_07_2_2">#REF!</definedName>
    <definedName name="_07_2_3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1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0">#REF!</definedName>
    <definedName name="_30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89185A78B00">#REF!</definedName>
    <definedName name="_a12" hidden="1">{"'Monthly 1997'!$A$3:$S$89"}</definedName>
    <definedName name="_a145">#REF!</definedName>
    <definedName name="_a146">#REF!</definedName>
    <definedName name="_a147">#REF!</definedName>
    <definedName name="_A61" hidden="1">{#N/A,#N/A,FALSE,"BODY"}</definedName>
    <definedName name="_A999999">#REF!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[0]!_a1Z,[0]!_a2Z</definedName>
    <definedName name="_B699999">#N/A</definedName>
    <definedName name="_CT5">#REF!</definedName>
    <definedName name="_day3" localSheetId="0">#REF!</definedName>
    <definedName name="_day3">#REF!</definedName>
    <definedName name="_day4" localSheetId="0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op1">{30,140,350,160,"",""}</definedName>
    <definedName name="_tt1" hidden="1">{#N/A,#N/A,TRUE,"일정"}</definedName>
    <definedName name="_TTT1">#REF!</definedName>
    <definedName name="a123457689">#REF!</definedName>
    <definedName name="A6000000">#REF!</definedName>
    <definedName name="aa">[0]!_a1Z,[0]!_a2Z</definedName>
    <definedName name="aaa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count_Balance">#REF!</definedName>
    <definedName name="ACCTID">#N/A</definedName>
    <definedName name="ACNT">#N/A</definedName>
    <definedName name="ad">{30,140,350,160,"",""}</definedName>
    <definedName name="af">{30,140,350,160,"",""}</definedName>
    <definedName name="ah">{30,140,350,160,"",""}</definedName>
    <definedName name="aj">{30,140,350,160,"",""}</definedName>
    <definedName name="ak">{30,140,350,160,"",""}</definedName>
    <definedName name="AKNO">#N/A</definedName>
    <definedName name="ALL">#REF!</definedName>
    <definedName name="allll">TRUNC((oy-1)/3+1)</definedName>
    <definedName name="aq">{30,140,350,160,"",""}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>{30,140,350,160,"",""}</definedName>
    <definedName name="AS2DocOpenMode" hidden="1">"AS2DocumentEdit"</definedName>
    <definedName name="asd">{30,140,350,160,"",""}</definedName>
    <definedName name="asdasdawedwqd">{30,140,350,160,"",""}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{30,140,350,160,"",""}</definedName>
    <definedName name="B6999999">#N/A</definedName>
    <definedName name="BAC">#REF!</definedName>
    <definedName name="Baht">#REF!</definedName>
    <definedName name="BBB">#REF!</definedName>
    <definedName name="Beg_Bal">#REF!</definedName>
    <definedName name="BLOCK">#REF!</definedName>
    <definedName name="bn">{30,140,350,160,"",""}</definedName>
    <definedName name="BPU">#REF!,#REF!</definedName>
    <definedName name="BudgetTab">#REF!</definedName>
    <definedName name="Button_4">"прогноз_доходов_2005_помесяц__уд_вес_помесячный_Таблица"</definedName>
    <definedName name="bvc">{30,140,350,160,"",""}</definedName>
    <definedName name="bvhk">#REF!,#REF!,#REF!</definedName>
    <definedName name="Bс37" localSheetId="0">#REF!</definedName>
    <definedName name="Bс37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>TRUNC((oy-1)/3+1)</definedName>
    <definedName name="cho" hidden="1">{"'Monthly 1997'!$A$3:$S$89"}</definedName>
    <definedName name="CNTR">#N/A</definedName>
    <definedName name="CODE">#REF!</definedName>
    <definedName name="COSTCNTR">#N/A</definedName>
    <definedName name="Criteria_MI">#REF!</definedName>
    <definedName name="curday">36934</definedName>
    <definedName name="CURR">#N/A</definedName>
    <definedName name="customs">#REF!</definedName>
    <definedName name="cvb">{30,140,350,160,"",""}</definedName>
    <definedName name="cw">#REF!</definedName>
    <definedName name="cy">2001</definedName>
    <definedName name="d">3</definedName>
    <definedName name="dac">[0]!_a1Z,[0]!_a2Z</definedName>
    <definedName name="Data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CID">#N/A</definedName>
    <definedName name="dd" localSheetId="0">#REF!</definedName>
    <definedName name="dd">#REF!</definedName>
    <definedName name="ddd" hidden="1">{#N/A,#N/A,TRUE,"일정"}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">#REF!</definedName>
    <definedName name="DFT">#REF!,#REF!,#REF!,#REF!,#REF!,#REF!,#REF!</definedName>
    <definedName name="dg">#REF!</definedName>
    <definedName name="Dialog1_Button2_Click">#N/A</definedName>
    <definedName name="Difference">#REF!</definedName>
    <definedName name="Disaggregations">#REF!</definedName>
    <definedName name="DOCUNO">#N/A</definedName>
    <definedName name="Dollar">#REF!</definedName>
    <definedName name="dse">{30,140,350,160,"",""}</definedName>
    <definedName name="DU7월Order_J">#REF!</definedName>
    <definedName name="DU7월Order_V">#REF!</definedName>
    <definedName name="DU8월Order_J">#REF!</definedName>
    <definedName name="DU8월Order_V">#REF!</definedName>
    <definedName name="e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nd_Bal">#REF!</definedName>
    <definedName name="er">#REF!</definedName>
    <definedName name="EURO97">#REF!</definedName>
    <definedName name="EURO98">#REF!</definedName>
    <definedName name="ew">{30,140,350,160,"",""}</definedName>
    <definedName name="EXHRATE">#N/A</definedName>
    <definedName name="EXP">#REF!</definedName>
    <definedName name="Expected_balance">#REF!</definedName>
    <definedName name="Extra_Pay">#REF!</definedName>
    <definedName name="Extract_MI">#REF!</definedName>
    <definedName name="ey">{30,140,350,160,"",""}</definedName>
    <definedName name="F">#N/A</definedName>
    <definedName name="fd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hidden="1">{#N/A,#N/A,FALSE,"BODY"}</definedName>
    <definedName name="FFF">#REF!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r">#REF!</definedName>
    <definedName name="front_2" hidden="1">{#N/A,#N/A,FALSE,"BODY"}</definedName>
    <definedName name="Full_Print">#REF!</definedName>
    <definedName name="g">#REF!</definedName>
    <definedName name="gf">{30,140,350,160,"",""}</definedName>
    <definedName name="GFAS">#N/A</definedName>
    <definedName name="gffgfggf" localSheetId="0">#REF!</definedName>
    <definedName name="gffgfggf">#REF!</definedName>
    <definedName name="ggg">#N/A</definedName>
    <definedName name="gggggg">#N/A</definedName>
    <definedName name="gh">#N/A</definedName>
    <definedName name="ghj">#REF!</definedName>
    <definedName name="h">{30,140,350,160,"",""}</definedName>
    <definedName name="Header_Row">ROW(#REF!)</definedName>
    <definedName name="HEAT">#REF!</definedName>
    <definedName name="hf">{30,140,350,160,"",""}</definedName>
    <definedName name="hgh">{30,140,350,160,"",""}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vv" localSheetId="0">#REF!</definedName>
    <definedName name="hvv">#REF!</definedName>
    <definedName name="i">#REF!</definedName>
    <definedName name="IDNO">#N/A</definedName>
    <definedName name="ilk">#REF!</definedName>
    <definedName name="IMPORT">#REF!</definedName>
    <definedName name="INSERT">#REF!</definedName>
    <definedName name="Int">#REF!</definedName>
    <definedName name="Interest_Rate">#REF!</definedName>
    <definedName name="INTRISSNO">#N/A</definedName>
    <definedName name="INTRRATE">#N/A</definedName>
    <definedName name="INVESTMENT">[0]!_a1Z,[0]!_a2Z</definedName>
    <definedName name="io">{30,140,350,160,"",""}</definedName>
    <definedName name="iu">{30,140,350,160,"",""}</definedName>
    <definedName name="iuy">{30,140,350,160,"",""}</definedName>
    <definedName name="j">{30,140,350,160,"",""}</definedName>
    <definedName name="jhjkfhkj" localSheetId="0">#REF!</definedName>
    <definedName name="jhjkfhkj">#REF!</definedName>
    <definedName name="jkkn">{30,140,350,160,"",""}</definedName>
    <definedName name="jlk">#REF!</definedName>
    <definedName name="JOB">#REF!</definedName>
    <definedName name="jy">#REF!</definedName>
    <definedName name="k">#REF!</definedName>
    <definedName name="Kbcn">{30,140,350,160,"",""}</definedName>
    <definedName name="kj">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klk">#REF!</definedName>
    <definedName name="klo">#REF!</definedName>
    <definedName name="l">#REF!</definedName>
    <definedName name="l.k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_Row">#N/A</definedName>
    <definedName name="lastday">37165</definedName>
    <definedName name="LGL">#REF!,#REF!</definedName>
    <definedName name="LGR">#REF!,#REF!</definedName>
    <definedName name="LIM">#REF!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llllll">#REF!</definedName>
    <definedName name="Loan_Amount">#REF!</definedName>
    <definedName name="Loan_Start">#REF!</definedName>
    <definedName name="Loan_Years">#REF!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TRUNC((oy-1)/3+1)</definedName>
    <definedName name="LOTNO">#N/A</definedName>
    <definedName name="m_AA">#REF!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FT">#REF!,#REF!,#REF!,#REF!</definedName>
    <definedName name="MFTU">#REF!,#REF!,#REF!,#REF!</definedName>
    <definedName name="mn">"Август"</definedName>
    <definedName name="Monetary_Precision">#REF!</definedName>
    <definedName name="Money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SIX">#REF!</definedName>
    <definedName name="mtg">#REF!</definedName>
    <definedName name="MTHREE">#REF!</definedName>
    <definedName name="n">{30,140,350,160,"",""}</definedName>
    <definedName name="nb">{30,140,350,160,"",""}</definedName>
    <definedName name="nbv">{30,140,350,160,"",""}</definedName>
    <definedName name="NDEDUINDC">#N/A</definedName>
    <definedName name="NFT">#REF!,#REF!,#REF!,#REF!</definedName>
    <definedName name="nhg">{30,140,350,160,"",""}</definedName>
    <definedName name="nj">#REF!</definedName>
    <definedName name="nn">{30,140,350,160,"",""}</definedName>
    <definedName name="NNN">#REF!</definedName>
    <definedName name="nonbaht">#REF!</definedName>
    <definedName name="Num_Pmt_Per_Year">#REF!</definedName>
    <definedName name="Number_of_Payments">MATCH(0.01,End_Bal,-1)+1</definedName>
    <definedName name="nyny">#N/A</definedName>
    <definedName name="o">{30,140,350,160,"",""}</definedName>
    <definedName name="obshiyT">#REF!</definedName>
    <definedName name="obsN">#REF!</definedName>
    <definedName name="OFF_ROAD">#REF!,#REF!,#REF!,#REF!,#REF!,#REF!,#REF!,#REF!,#REF!,#REF!,#REF!,#REF!</definedName>
    <definedName name="oiu">{30,140,350,160,"",""}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#N/A</definedName>
    <definedName name="p">{30,140,350,160,"",""}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NO">#N/A</definedName>
    <definedName name="Pay_Date">#REF!</definedName>
    <definedName name="Pay_Num">#REF!</definedName>
    <definedName name="Payment_Date">DATE(YEAR(Loan_Start),MONTH(Loan_Start)+Payment_Number,DAY(Loan_Start))</definedName>
    <definedName name="pds">#REF!</definedName>
    <definedName name="PL" hidden="1">{#N/A,#N/A,FALSE,"BODY"}</definedName>
    <definedName name="PNOTENO">#N/A</definedName>
    <definedName name="po">{30,140,350,160,"",""}</definedName>
    <definedName name="pp">#REF!</definedName>
    <definedName name="ppp" localSheetId="0">#REF!</definedName>
    <definedName name="ppp">#REF!</definedName>
    <definedName name="PRIMAMT">#N/A</definedName>
    <definedName name="Princ">#REF!</definedName>
    <definedName name="Print_3_pages">#REF!,#REF!,#REF!</definedName>
    <definedName name="Print_Area_Reset">OFFSET(Full_Print,0,0,Last_Row)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OJNO">#N/A</definedName>
    <definedName name="q">#REF!</definedName>
    <definedName name="QTY">#N/A</definedName>
    <definedName name="qw">#REF!</definedName>
    <definedName name="qwe">#REF!</definedName>
    <definedName name="R_Factor">#REF!</definedName>
    <definedName name="RCPTNO">#N/A</definedName>
    <definedName name="re">{30,140,350,160,"",""}</definedName>
    <definedName name="REFNO">#REF!</definedName>
    <definedName name="REMARK">#N/A</definedName>
    <definedName name="Residual_difference">#REF!</definedName>
    <definedName name="rew">{30,140,350,160,"",""}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#N/A</definedName>
    <definedName name="RM">#REF!</definedName>
    <definedName name="RNCLTYPE">#N/A</definedName>
    <definedName name="RO">#REF!</definedName>
    <definedName name="ROW">#REF!</definedName>
    <definedName name="rt">#REF!</definedName>
    <definedName name="rtew">{30,140,350,160,"",""}</definedName>
    <definedName name="RY">#REF!</definedName>
    <definedName name="RZVD">#N/A</definedName>
    <definedName name="S">#REF!</definedName>
    <definedName name="sa">{30,140,350,160,"",""}</definedName>
    <definedName name="sana">DATE(yil,oy,1)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{30,140,350,160,"",""}</definedName>
    <definedName name="sdfg">#REF!</definedName>
    <definedName name="sdfsdfsd">TRUNC((oy-1)/3+1)</definedName>
    <definedName name="se">{30,140,350,160,"",""}</definedName>
    <definedName name="SERNO">#N/A</definedName>
    <definedName name="sf">{30,140,350,160,"",""}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{30,140,350,160,"",""}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#N/A</definedName>
    <definedName name="StartDate">#REF!</definedName>
    <definedName name="STDATE">#REF!</definedName>
    <definedName name="SUMMARY">#REF!</definedName>
    <definedName name="sung" hidden="1">{"'Monthly 1997'!$A$3:$S$89"}</definedName>
    <definedName name="sung2" hidden="1">{"'Monthly 1997'!$A$3:$S$89"}</definedName>
    <definedName name="SVOD">#N/A</definedName>
    <definedName name="svod1">#N/A</definedName>
    <definedName name="t">{30,140,350,160,"",""}</definedName>
    <definedName name="TABLE">#REF!</definedName>
    <definedName name="TABLE_10">#REF!</definedName>
    <definedName name="TABLE_2">#REF!</definedName>
    <definedName name="TABLE_3">#REF!</definedName>
    <definedName name="TABLE_4">#REF!</definedName>
    <definedName name="TABLE_5">#REF!</definedName>
    <definedName name="TABLE_6">#REF!</definedName>
    <definedName name="TABLE_7">#REF!</definedName>
    <definedName name="TABLE_8">#REF!</definedName>
    <definedName name="TABLE_9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otal_Interest">#REF!</definedName>
    <definedName name="Total_Pay">#REF!</definedName>
    <definedName name="Total_Payment">Scheduled_Payment+Extra_Payment</definedName>
    <definedName name="tre">{30,140,350,160,"",""}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T">#REF!</definedName>
    <definedName name="ty">#REF!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>{30,140,350,160,"",""}</definedName>
    <definedName name="u">{30,140,350,160,"",""}</definedName>
    <definedName name="uiy">{30,140,350,160,"",""}</definedName>
    <definedName name="UNIT">#N/A</definedName>
    <definedName name="UOM">#N/A</definedName>
    <definedName name="uy">{30,140,350,160,"",""}</definedName>
    <definedName name="uyjh">{30,140,350,160,"",""}</definedName>
    <definedName name="uyt">{30,140,350,160,"",""}</definedName>
    <definedName name="uyui">#REF!</definedName>
    <definedName name="v">{30,140,350,160,"",""}</definedName>
    <definedName name="Values_Entered">IF(Loan_Amount*Interest_Rate*Loan_Years*Loan_Start&gt;0,1,0)</definedName>
    <definedName name="vb">#REF!</definedName>
    <definedName name="vbc">#REF!</definedName>
    <definedName name="vbghh">#REF!</definedName>
    <definedName name="vcx">{30,140,350,160,"",""}</definedName>
    <definedName name="VENDOR">#N/A</definedName>
    <definedName name="VNPNO">#N/A</definedName>
    <definedName name="vx">#REF!</definedName>
    <definedName name="w">{30,140,350,160,"",""}</definedName>
    <definedName name="W.SHOP">#N/A</definedName>
    <definedName name="wdwdwdwdwd" hidden="1">#REF!</definedName>
    <definedName name="we">{30,140,350,160,"",""}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>{30,140,350,160,"",""}</definedName>
    <definedName name="wf">{30,140,350,160,"",""}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qe">{30,140,350,160,"",""}</definedName>
    <definedName name="wrn.Aging._.and._.Trend._.Analysis." hidden="1">{#N/A,#N/A,FALSE,"Aging Summary";#N/A,#N/A,FALSE,"Ratio Analysis";#N/A,#N/A,FALSE,"Test 120 Day Accts";#N/A,#N/A,FALSE,"Tickmarks"}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s">{30,140,350,160,"",""}</definedName>
    <definedName name="wsd">#REF!</definedName>
    <definedName name="wt">{30,140,350,160,"",""}</definedName>
    <definedName name="wv">{30,140,350,160,"",""}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x">{30,140,350,160,"",""}</definedName>
    <definedName name="wy">{30,140,350,160,"",""}</definedName>
    <definedName name="x">{30,140,350,160,"",""}</definedName>
    <definedName name="xcv">{30,140,350,160,"",""}</definedName>
    <definedName name="xczx">{30,140,350,160,"",""}</definedName>
    <definedName name="XXX">#REF!</definedName>
    <definedName name="y">{30,140,350,160,"",""}</definedName>
    <definedName name="yil">#N/A</definedName>
    <definedName name="yt">{30,140,350,160,"",""}</definedName>
    <definedName name="ytr">{30,140,350,160,"",""}</definedName>
    <definedName name="ytu">{30,140,350,160,"",""}</definedName>
    <definedName name="yuk">#REF!</definedName>
    <definedName name="z">{30,140,350,160,"",""}</definedName>
    <definedName name="Z_86A21AE1_D222_11D6_8098_444553540000_.wvu.Cols" hidden="1">#REF!,#REF!,#REF!,#REF!</definedName>
    <definedName name="za">{30,140,350,160,"",""}</definedName>
    <definedName name="zb">#REF!</definedName>
    <definedName name="ZRATEINDC">#N/A</definedName>
    <definedName name="zx">{30,140,350,160,"",""}</definedName>
    <definedName name="а">[0]!_a1Z,[0]!_a2Z</definedName>
    <definedName name="А1">#REF!</definedName>
    <definedName name="А17">#REF!</definedName>
    <definedName name="а209">#REF!</definedName>
    <definedName name="А7">#REF!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аа">{30,140,350,160,"",""}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ппримека">DATE(yil,oy,1)</definedName>
    <definedName name="аваав">{30,140,350,160,"",""}</definedName>
    <definedName name="ававпаррпор">{30,140,350,160,"",""}</definedName>
    <definedName name="авьлолалоа">{30,140,350,160,"",""}</definedName>
    <definedName name="адр">"$A$3"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нд">TRUNC((oy-1)/3+1)</definedName>
    <definedName name="Анди">TRUNC((oy-1)/3+1)</definedName>
    <definedName name="андижон">TRUNC((oy-1)/3+1)</definedName>
    <definedName name="АП">#REF!</definedName>
    <definedName name="апавлпо">{30,140,350,160,"",""}</definedName>
    <definedName name="апаппв">{30,140,350,160,"",""}</definedName>
    <definedName name="апп">{30,140,350,160,"",""}</definedName>
    <definedName name="апр" localSheetId="0">#REF!</definedName>
    <definedName name="апр">#REF!</definedName>
    <definedName name="апро">{30,140,350,160,"",""}</definedName>
    <definedName name="асчапр">{30,140,350,160,"",""}</definedName>
    <definedName name="аывап">{30,140,350,160,"",""}</definedName>
    <definedName name="База__данных">#REF!</definedName>
    <definedName name="_xlnm.Database" localSheetId="0">#REF!</definedName>
    <definedName name="_xlnm.Database">#REF!</definedName>
    <definedName name="бахром">{30,140,350,160,"",""}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еенок">{30,140,350,160,"",""}</definedName>
    <definedName name="безгпбезпдз">#N/A</definedName>
    <definedName name="боб">#REF!</definedName>
    <definedName name="БОГОТТУМАН">#REF!</definedName>
    <definedName name="Бух">TRUNC((oy-1)/3+1)</definedName>
    <definedName name="бь">{30,140,350,160,"",""}</definedName>
    <definedName name="бю">{30,140,350,160,"",""}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999999">#REF!</definedName>
    <definedName name="ва">#REF!</definedName>
    <definedName name="ваа" hidden="1">{#N/A,#N/A,FALSE,"BODY"}</definedName>
    <definedName name="вава">#REF!</definedName>
    <definedName name="вавав">{30,140,350,160,"",""}</definedName>
    <definedName name="ВАМ">#REF!</definedName>
    <definedName name="вап">#REF!</definedName>
    <definedName name="вар">#REF!</definedName>
    <definedName name="Вариант_1">#REF!</definedName>
    <definedName name="Вариант_10">#REF!</definedName>
    <definedName name="Вариант_11">#REF!</definedName>
    <definedName name="Вариант_12">#REF!</definedName>
    <definedName name="Вариант_13">#REF!</definedName>
    <definedName name="Вариант_14">#REF!</definedName>
    <definedName name="Вариант_15">#REF!</definedName>
    <definedName name="Вариант_16">#REF!</definedName>
    <definedName name="Вариант_17">#REF!</definedName>
    <definedName name="Вариант_18">#REF!</definedName>
    <definedName name="Вариант_19">#REF!</definedName>
    <definedName name="Вариант_2">#REF!</definedName>
    <definedName name="Вариант_20">#REF!</definedName>
    <definedName name="Вариант_21">#REF!</definedName>
    <definedName name="Вариант_22">#REF!</definedName>
    <definedName name="Вариант_23">#REF!</definedName>
    <definedName name="Вариант_24">#REF!</definedName>
    <definedName name="Вариант_25">#REF!</definedName>
    <definedName name="Вариант_26">#REF!</definedName>
    <definedName name="Вариант_27">#REF!</definedName>
    <definedName name="Вариант_3">#REF!</definedName>
    <definedName name="Вариант_4">#REF!</definedName>
    <definedName name="Вариант_5">#REF!</definedName>
    <definedName name="Вариант_6">#REF!</definedName>
    <definedName name="Вариант_7">#REF!</definedName>
    <definedName name="Вариант_8">#REF!</definedName>
    <definedName name="Вариант_9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а">{30,140,350,160,"",""}</definedName>
    <definedName name="ввв">{30,140,350,160,"",""}</definedName>
    <definedName name="вмм">{30,140,350,160,"",""}</definedName>
    <definedName name="всмвап">{30,140,350,160,"",""}</definedName>
    <definedName name="вфвф" localSheetId="0">#REF!</definedName>
    <definedName name="вфвф">#REF!</definedName>
    <definedName name="вцка">#REF!</definedName>
    <definedName name="вы">{30,140,350,160,"",""}</definedName>
    <definedName name="выбыло">0</definedName>
    <definedName name="выв">TRUNC((oy-1)/3+1)</definedName>
    <definedName name="вывывыв">{30,140,350,160,"",""}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">#N/A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н">{30,140,350,160,"",""}</definedName>
    <definedName name="гне">{30,140,350,160,"",""}</definedName>
    <definedName name="го">#REF!</definedName>
    <definedName name="год02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02">#REF!</definedName>
    <definedName name="гуза">{30,140,350,160,"",""}</definedName>
    <definedName name="ГУРЛАНТУМАН">#REF!</definedName>
    <definedName name="д5">#REF!</definedName>
    <definedName name="да">{30,140,350,160,"",""}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">#N/A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ёр">{30,140,350,160,"",""}</definedName>
    <definedName name="дина">#REF!</definedName>
    <definedName name="дИРЕКЦИЯ_ПО_СТР_ВУ_РЕГ.ВОДОПРОВОДОВ" localSheetId="0">#REF!</definedName>
    <definedName name="дИРЕКЦИЯ_ПО_СТР_ВУ_РЕГ.ВОДОПРОВОДОВ">#REF!</definedName>
    <definedName name="дл">[0]!_a1Z,[0]!_a2Z</definedName>
    <definedName name="длоолл30">#REF!</definedName>
    <definedName name="долл">#N/A</definedName>
    <definedName name="Дох" localSheetId="0">#REF!</definedName>
    <definedName name="Дох">#REF!</definedName>
    <definedName name="Доход">#N/A</definedName>
    <definedName name="дустл">{30,140,350,160,"",""}</definedName>
    <definedName name="е">[0]!_a1Z,[0]!_a2Z</definedName>
    <definedName name="ё">{30,140,350,160,"",""}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>[0]!BlankMacro1</definedName>
    <definedName name="ек">{30,140,350,160,"",""}</definedName>
    <definedName name="еке">{30,140,350,160,"",""}</definedName>
    <definedName name="екекек">{30,140,350,160,"",""}</definedName>
    <definedName name="ен">{30,140,350,160,"",""}</definedName>
    <definedName name="жд">#N/A</definedName>
    <definedName name="ждл">#REF!</definedName>
    <definedName name="Жиззах">{30,140,350,160,"",""}</definedName>
    <definedName name="жл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'худудий ижро харажат'!$A:$B</definedName>
    <definedName name="_xlnm.Print_Titles">#REF!</definedName>
    <definedName name="Закрытый359">#REF!</definedName>
    <definedName name="зал">{30,140,350,160,"",""}</definedName>
    <definedName name="Запрос1">#REF!</definedName>
    <definedName name="Зарплата_1">#REF!</definedName>
    <definedName name="Зарплата_2">#REF!</definedName>
    <definedName name="зафар">{30,140,350,160,"",""}</definedName>
    <definedName name="зд">#REF!,#REF!,#REF!</definedName>
    <definedName name="зж">{30,140,350,160,"",""}</definedName>
    <definedName name="зощ0шргрщш">{30,140,350,160,"",""}</definedName>
    <definedName name="зхўзх">#REF!</definedName>
    <definedName name="зщ">{30,140,350,160,"",""}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зм">[0]!_a1Z,[0]!_a2Z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">TRUNC((oy-1)/3+1)</definedName>
    <definedName name="иииииитт">{30,140,350,160,"",""}</definedName>
    <definedName name="имиттампа">{30,140,350,160,"",""}</definedName>
    <definedName name="имспрп">{30,140,350,160,"",""}</definedName>
    <definedName name="имывяол">{30,140,350,160,"",""}</definedName>
    <definedName name="имыясм">{30,140,350,160,"",""}</definedName>
    <definedName name="инкасса">{30,140,350,160,"",""}</definedName>
    <definedName name="ип">#REF!</definedName>
    <definedName name="ипак">#REF!</definedName>
    <definedName name="ипр">{30,140,350,160,"",""}</definedName>
    <definedName name="ислом">{30,140,350,160,"",""}</definedName>
    <definedName name="исм">{30,140,350,160,"",""}</definedName>
    <definedName name="итог">TRUNC((oy-1)/3+1)</definedName>
    <definedName name="Итог3">#N/A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ййййййййййййййй">TRUNC((oy-1)/3+1)</definedName>
    <definedName name="йййййййййййййййййййййййй">TRUNC((oy-1)/3+1)</definedName>
    <definedName name="йс">#N/A</definedName>
    <definedName name="Йуклама">{30,140,350,160,"",""}</definedName>
    <definedName name="йц">{30,140,350,160,"",""}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.рем" localSheetId="0">#REF!</definedName>
    <definedName name="К.рем">#REF!</definedName>
    <definedName name="Карбамид" hidden="1">{"'Monthly 1997'!$A$3:$S$89"}</definedName>
    <definedName name="карз">#REF!</definedName>
    <definedName name="Кахрамон">#REF!</definedName>
    <definedName name="Кахрамон_1">#REF!</definedName>
    <definedName name="кацуац">{30,140,350,160,"",""}</definedName>
    <definedName name="Каш">TRUNC((oy-1)/3+1)</definedName>
    <definedName name="Кашк">TRUNC((oy-1)/3+1)</definedName>
    <definedName name="ке">{30,140,350,160,"",""}</definedName>
    <definedName name="кен">{30,140,350,160,"",""}</definedName>
    <definedName name="кириша">#REF!</definedName>
    <definedName name="кк">{30,140,350,160,"",""}</definedName>
    <definedName name="ккк">#REF!</definedName>
    <definedName name="книга2">[0]!_a1Z,[0]!_a2Z</definedName>
    <definedName name="Кодир" localSheetId="0">#REF!</definedName>
    <definedName name="Кодир">#REF!</definedName>
    <definedName name="константы">#REF!,#REF!,#REF!,#REF!,#REF!,#REF!,#REF!,#REF!,#REF!</definedName>
    <definedName name="кре">#N/A</definedName>
    <definedName name="Кредит2">#N/A</definedName>
    <definedName name="ку">{30,140,350,160,"",""}</definedName>
    <definedName name="Кулок">{30,140,350,160,"",""}</definedName>
    <definedName name="кулоко">{30,140,350,160,"",""}</definedName>
    <definedName name="курс11">#N/A</definedName>
    <definedName name="кутча">{30,140,350,160,"",""}</definedName>
    <definedName name="кц">{30,140,350,160,"",""}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">#REF!</definedName>
    <definedName name="лдқв">#REF!</definedName>
    <definedName name="лист">#REF!</definedName>
    <definedName name="лит">{30,140,350,160,"",""}</definedName>
    <definedName name="лл" hidden="1">{#N/A,#N/A,TRUE,"일정"}</definedName>
    <definedName name="ллл">#N/A</definedName>
    <definedName name="лллл">#REF!</definedName>
    <definedName name="лллллллллллллл">TRUNC((oy-1)/3+1)</definedName>
    <definedName name="ло">{30,140,350,160,"",""}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 localSheetId="0">#REF!</definedName>
    <definedName name="ЛОЛО">#REF!</definedName>
    <definedName name="лр">#REF!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50.12">#REF!</definedName>
    <definedName name="Макрос1">#N/A</definedName>
    <definedName name="Массив_обл">#N/A</definedName>
    <definedName name="Массив_СвС">#N/A</definedName>
    <definedName name="машина">{30,140,350,160,"",""}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" localSheetId="0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 localSheetId="0">#REF!</definedName>
    <definedName name="мин25">#REF!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инсвх">#REF!</definedName>
    <definedName name="мирз">{30,140,350,160,"",""}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М">TRUNC((oy-1)/3+1)</definedName>
    <definedName name="Монетиз">#REF!</definedName>
    <definedName name="мссиииисс">{30,140,350,160,"",""}</definedName>
    <definedName name="МССЯВВАВВФФ">{30,140,350,160,"",""}</definedName>
    <definedName name="мфпрог">#REF!</definedName>
    <definedName name="мфу02" localSheetId="0">#REF!</definedName>
    <definedName name="мфу02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ац">#REF!</definedName>
    <definedName name="нбу">#REF!</definedName>
    <definedName name="не">{30,140,350,160,"",""}</definedName>
    <definedName name="неукв">#REF!</definedName>
    <definedName name="нк">{30,140,350,160,"",""}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[0]!BlankMacro1</definedName>
    <definedName name="нов">#N/A</definedName>
    <definedName name="новый">[0]!_a1Z,[0]!_a2Z</definedName>
    <definedName name="нояб" localSheetId="0">#REF!</definedName>
    <definedName name="нояб">#REF!</definedName>
    <definedName name="нояб.">#REF!</definedName>
    <definedName name="нук">TRUNC((oy-1)/3+1)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ь_для_печати">#REF!</definedName>
    <definedName name="Область_дляпечати">#REF!</definedName>
    <definedName name="ОБЛАСТЬ_ПЕЌАТ_">#REF!</definedName>
    <definedName name="ОБЛАСТЬ_ПЕЌАТ__6">#REF!</definedName>
    <definedName name="ОБЛАСТЬ_ПЕЌАТИ">#REF!</definedName>
    <definedName name="ОБЛАСТЬ_ПЕЌАТИ_6">#REF!</definedName>
    <definedName name="_xlnm.Print_Area" localSheetId="0">'худудий ижро харажат'!$A$2:$AZ$25</definedName>
    <definedName name="_xlnm.Print_Area">#REF!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ИОАМИВ">#REF!</definedName>
    <definedName name="ол">{30,140,350,160,"",""}</definedName>
    <definedName name="олдл">{30,140,350,160,"",""}</definedName>
    <definedName name="олол">{30,140,350,160,"",""}</definedName>
    <definedName name="ольга" hidden="1">{#N/A,#N/A,FALSE,"BODY"}</definedName>
    <definedName name="оо">{30,140,350,160,"",""}</definedName>
    <definedName name="ооо">#REF!</definedName>
    <definedName name="оооо">TRUNC((oy-1)/3+1)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перативно">#REF!</definedName>
    <definedName name="ор">#REF!,#REF!,#REF!</definedName>
    <definedName name="орде">#REF!</definedName>
    <definedName name="ОРОРО1">#REF!</definedName>
    <definedName name="ОСТ">0</definedName>
    <definedName name="оьтлодламп">{30,140,350,160,"",""}</definedName>
    <definedName name="Папка">{30,140,350,160,"",""}</definedName>
    <definedName name="пах">#REF!</definedName>
    <definedName name="пахта">{30,140,350,160,"",""}</definedName>
    <definedName name="пахта2">{30,140,350,160,"",""}</definedName>
    <definedName name="пахта3">{30,140,350,160,"",""}</definedName>
    <definedName name="пе">#N/A</definedName>
    <definedName name="период">1</definedName>
    <definedName name="пж">#REF!</definedName>
    <definedName name="Полигон">#REF!</definedName>
    <definedName name="посл.вар">#REF!</definedName>
    <definedName name="поступило">36525</definedName>
    <definedName name="Поток2004">#REF!</definedName>
    <definedName name="потоки">#N/A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пп" localSheetId="0">#REF!</definedName>
    <definedName name="пппп">#REF!</definedName>
    <definedName name="ппппп">#N/A</definedName>
    <definedName name="ппр">#N/A</definedName>
    <definedName name="пр">#REF!</definedName>
    <definedName name="ПРИХ">35000</definedName>
    <definedName name="про">#REF!</definedName>
    <definedName name="Прог">TRUNC((oy-1)/3+1)</definedName>
    <definedName name="ПРОГНОЗНЫЕ_ПАРАМЕТРЫ_РАСХОДОВ" localSheetId="0">#REF!</definedName>
    <definedName name="ПРОГНОЗНЫЕ_ПАРАМЕТРЫ_РАСХОДОВ">#REF!</definedName>
    <definedName name="программа">TRUNC((oy-1)/3+1)</definedName>
    <definedName name="пром2">TRUNC((oy-1)/3+1)</definedName>
    <definedName name="проч">TRUNC((oy-1)/3+1)</definedName>
    <definedName name="прпрпр">TRUNC((oy-1)/3+1)</definedName>
    <definedName name="прпрпрпрпрпрпрпрпрп" hidden="1">{"'Monthly 1997'!$A$3:$S$89"}</definedName>
    <definedName name="прро">#REF!</definedName>
    <definedName name="псб">#REF!</definedName>
    <definedName name="район">{30,140,350,160,"",""}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а">36465</definedName>
    <definedName name="Рахбарга">#REF!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2" localSheetId="0">#REF!</definedName>
    <definedName name="рег2">#REF!</definedName>
    <definedName name="рег22222">#REF!</definedName>
    <definedName name="рег5">#REF!</definedName>
    <definedName name="режа">{30,140,350,160,"",""}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ес">TRUNC((oy-1)/3+1)</definedName>
    <definedName name="респ">TRUNC((oy-1)/3+1)</definedName>
    <definedName name="рлр">TRUNC((oy-1)/3+1)</definedName>
    <definedName name="роопропроп">TRUNC((oy-1)/3+1)</definedName>
    <definedName name="ропо">{30,140,350,160,"",""}</definedName>
    <definedName name="рорпрр">{30,140,350,160,"",""}</definedName>
    <definedName name="рорро" hidden="1">{#N/A,#N/A,FALSE,"BODY"}</definedName>
    <definedName name="рр" hidden="1">{#N/A,#N/A,TRUE,"일정"}</definedName>
    <definedName name="ррпррапр">{30,140,350,160,"",""}</definedName>
    <definedName name="рыва">#REF!</definedName>
    <definedName name="рывр">#REF!</definedName>
    <definedName name="с" hidden="1">{#N/A,#N/A,TRUE,"일정"}</definedName>
    <definedName name="с86">#REF!</definedName>
    <definedName name="сам">{30,140,350,160,"",""}</definedName>
    <definedName name="Самигову">#REF!</definedName>
    <definedName name="Санжар">{30,140,350,160,"",""}</definedName>
    <definedName name="свод" localSheetId="0">#REF!</definedName>
    <definedName name="свод">#REF!</definedName>
    <definedName name="сводка">{30,140,350,160,"",""}</definedName>
    <definedName name="сел">{30,140,350,160,"",""}</definedName>
    <definedName name="сқмсвқ" localSheetId="0">#REF!</definedName>
    <definedName name="сқмсвқ">#REF!</definedName>
    <definedName name="см">#N/A</definedName>
    <definedName name="смавввсмсм">{30,140,350,160,"",""}</definedName>
    <definedName name="смимими">{30,140,350,160,"",""}</definedName>
    <definedName name="сокр">#N/A</definedName>
    <definedName name="сопос" localSheetId="0">#REF!</definedName>
    <definedName name="сопос">#REF!</definedName>
    <definedName name="спн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мсмва">{30,140,350,160,"",""}</definedName>
    <definedName name="ссмсчисисисим">{30,140,350,160,"",""}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тоимость">43508</definedName>
    <definedName name="сугор">{30,140,350,160,"",""}</definedName>
    <definedName name="сугориш">{30,140,350,160,"",""}</definedName>
    <definedName name="Сфакторы">TRUNC((oy-1)/3+1)</definedName>
    <definedName name="сФЙЧВФвчыфсч">{30,140,350,160,"",""}</definedName>
    <definedName name="счмипсмти">{30,140,350,160,"",""}</definedName>
    <definedName name="т">[0]!_a1Z,[0]!_a2Z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ра">{30,140,350,160,"",""}</definedName>
    <definedName name="тахлил">{30,140,350,160,"",""}</definedName>
    <definedName name="тб5">#REF!</definedName>
    <definedName name="ТермоКузов35">#REF!</definedName>
    <definedName name="ти">{30,140,350,160,"",""}</definedName>
    <definedName name="тов">#REF!</definedName>
    <definedName name="Товар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Ћ__ЂЃ_Ѓ_Џ_ОЂ__">#REF!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пукпаа">{30,140,350,160,"",""}</definedName>
    <definedName name="узи">{30,140,350,160,"",""}</definedName>
    <definedName name="ук">{30,140,350,160,"",""}</definedName>
    <definedName name="УКС" localSheetId="0">#REF!</definedName>
    <definedName name="УКС">#REF!</definedName>
    <definedName name="укц">{30,140,350,160,"",""}</definedName>
    <definedName name="улм">{30,140,350,160,"",""}</definedName>
    <definedName name="улмас">{30,140,350,160,"",""}</definedName>
    <definedName name="улу">{30,140,350,160,"",""}</definedName>
    <definedName name="УРГАНЧТУМАН">#REF!</definedName>
    <definedName name="УРГАНЧШАХАР">#REF!</definedName>
    <definedName name="утв1">#REF!</definedName>
    <definedName name="утв2" localSheetId="0">#REF!</definedName>
    <definedName name="утв2">#REF!</definedName>
    <definedName name="утв3">#REF!</definedName>
    <definedName name="утв4">#REF!</definedName>
    <definedName name="Уткир">{30,140,350,160,"",""}</definedName>
    <definedName name="уточ2">#REF!</definedName>
    <definedName name="уточ4">#REF!</definedName>
    <definedName name="уточгод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">{30,140,350,160,"",""}</definedName>
    <definedName name="уууууу">TRUNC((oy-1)/3+1)</definedName>
    <definedName name="уууууууууууууууууу">DATE(yil,oy,1)</definedName>
    <definedName name="уууууууууууууууууууу">TRUNC((oy-1)/3+1)</definedName>
    <definedName name="ууууууууууууууууууууу">TRUNC((oy-1)/3+1)</definedName>
    <definedName name="ууууууууууууууууууууууу">TRUNC((oy-1)/3+1)</definedName>
    <definedName name="уц">{30,140,350,160,"",""}</definedName>
    <definedName name="ф" hidden="1">{#N/A,#N/A,TRUE,"일정"}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">#REF!</definedName>
    <definedName name="Факторы">TRUNC((oy-1)/3+1)</definedName>
    <definedName name="фвыавп">{30,140,350,160,"",""}</definedName>
    <definedName name="февраль_фактор">TRUNC((oy-1)/3+1)</definedName>
    <definedName name="ФЗСЖЧШ__ХЛЭЖШО">#REF!</definedName>
    <definedName name="флт">{30,140,350,160,"",""}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ыавыфа">{30,140,350,160,"",""}</definedName>
    <definedName name="ФЫВА">#REF!</definedName>
    <definedName name="фывчыйывчйы">{30,140,350,160,"",""}</definedName>
    <definedName name="фыы">TRUNC((oy-1)/3+1)</definedName>
    <definedName name="фяфчфчфч">{30,140,350,160,"",""}</definedName>
    <definedName name="хж">#REF!</definedName>
    <definedName name="хз">{30,140,350,160,"",""}</definedName>
    <definedName name="ХИВАТУМАН">#REF!</definedName>
    <definedName name="ХОНКАТУМАН">#REF!</definedName>
    <definedName name="хоразм">#N/A</definedName>
    <definedName name="ХУДУДЛАР_СОНИ">#REF!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2">#REF!</definedName>
    <definedName name="ЦенаЗакоытого">#REF!</definedName>
    <definedName name="ЦенаЗакрытого">#REF!</definedName>
    <definedName name="цй">{30,140,350,160,"",""}</definedName>
    <definedName name="цйц">{30,140,350,160,"",""}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2">{30,140,350,160,"",""}</definedName>
    <definedName name="цукцу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ц">#REF!</definedName>
    <definedName name="ЦЦЦЦ">TRUNC((oy-1)/3+1)</definedName>
    <definedName name="ч" hidden="1">{#N/A,#N/A,TRUE,"일정"}</definedName>
    <definedName name="чмсмичтмит">{30,140,350,160,"",""}</definedName>
    <definedName name="чс">{30,140,350,160,"",""}</definedName>
    <definedName name="чсм">{30,140,350,160,"",""}</definedName>
    <definedName name="чукур">{30,140,350,160,"",""}</definedName>
    <definedName name="чч">[0]!_a1Z,[0]!_a2Z</definedName>
    <definedName name="ш">{30,140,350,160,"",""}</definedName>
    <definedName name="шарбат">{30,140,350,160,"",""}</definedName>
    <definedName name="шгн">{30,140,350,160,"",""}</definedName>
    <definedName name="шгщ">#N/A</definedName>
    <definedName name="шо">#REF!</definedName>
    <definedName name="шур">{30,140,350,160,"",""}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з">#REF!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д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ъъъъъъъъъ">#REF!</definedName>
    <definedName name="ы">[0]!_a1Z,[0]!_a2Z</definedName>
    <definedName name="ыв">#REF!</definedName>
    <definedName name="ыва">{30,140,350,160,"",""}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вапть">{30,140,350,160,"",""}</definedName>
    <definedName name="ывсы">#REF!</definedName>
    <definedName name="ынролрл">#REF!</definedName>
    <definedName name="ЫСЫСЫС">{30,140,350,160,"",""}</definedName>
    <definedName name="ыфв">{30,140,350,160,"",""}</definedName>
    <definedName name="ыцйц">TRUNC((oy-1)/3+1)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ыыыыыыыы">TRUNC((oy-1)/3+1)</definedName>
    <definedName name="ь">{30,140,350,160,"",""}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ьь">TRUNC((oy-1)/3+1)</definedName>
    <definedName name="э">DATE(yil,oy,1)</definedName>
    <definedName name="эгамов">{30,140,350,160,"",""}</definedName>
    <definedName name="экс">TRUNC((oy-1)/3+1)</definedName>
    <definedName name="экспор">TRUNC((oy-1)/3+1)</definedName>
    <definedName name="экспорт">TRUNC((oy-1)/3+1)</definedName>
    <definedName name="юля">#REF!</definedName>
    <definedName name="юмшатиш">{30,140,350,160,"",""}</definedName>
    <definedName name="юмшок">{30,140,350,160,"",""}</definedName>
    <definedName name="юод">{30,140,350,160,"",""}</definedName>
    <definedName name="юю">[0]!_a1Z,[0]!_a2Z</definedName>
    <definedName name="я">{30,140,350,160,"",""}</definedName>
    <definedName name="ягана">{30,140,350,160,"",""}</definedName>
    <definedName name="январь">#N/A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ЧС">#REF!</definedName>
    <definedName name="ячфячфф">{30,140,350,160,"",""}</definedName>
    <definedName name="яя">[0]!_a1Z,[0]!_a2Z</definedName>
    <definedName name="가격">#REF!</definedName>
    <definedName name="개발차종">#N/A</definedName>
    <definedName name="경영계획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#N/A</definedName>
    <definedName name="권종원">#N/A</definedName>
    <definedName name="김">#REF!</definedName>
    <definedName name="김세일">#N/A</definedName>
    <definedName name="김일">#N/A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부채현황">#N/A</definedName>
    <definedName name="비교2">#REF!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#N/A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[0]!_a1Z,[0]!_a2Z</definedName>
    <definedName name="시설투자2">[0]!_a1Z,[0]!_a2Z</definedName>
    <definedName name="시장">#REF!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#N/A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hidden="1">{#N/A,#N/A,FALSE,"BODY"}</definedName>
    <definedName name="전장su">#REF!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#N/A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2">#REF!</definedName>
    <definedName name="초ㅐ" hidden="1">{"'Monthly 1997'!$A$3:$S$89"}</definedName>
    <definedName name="커버">[0]!_a1Z,[0]!_a2Z</definedName>
    <definedName name="템플리트모듈1">[0]!BlankMacro1</definedName>
    <definedName name="템플리트모듈2">[0]!BlankMacro1</definedName>
    <definedName name="템플리트모듈3">[0]!BlankMacro1</definedName>
    <definedName name="템플리트모듈4">[0]!BlankMacro1</definedName>
    <definedName name="템플리트모듈5">[0]!BlankMacro1</definedName>
    <definedName name="템플리트모듈6">[0]!BlankMacro1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91029" refMode="R1C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110" l="1"/>
  <c r="N23" i="110"/>
  <c r="M23" i="110"/>
  <c r="M21" i="110"/>
  <c r="M19" i="110"/>
  <c r="M18" i="110"/>
  <c r="N17" i="110"/>
  <c r="M17" i="110"/>
  <c r="M16" i="110"/>
  <c r="M14" i="110"/>
  <c r="M13" i="110"/>
  <c r="N12" i="110"/>
  <c r="N10" i="110" s="1"/>
  <c r="M12" i="110"/>
  <c r="AZ10" i="110"/>
  <c r="AY10" i="110"/>
  <c r="AX10" i="110"/>
  <c r="AW10" i="110"/>
  <c r="AV10" i="110"/>
  <c r="AU10" i="110"/>
  <c r="AT10" i="110"/>
  <c r="AS10" i="110"/>
  <c r="AR10" i="110"/>
  <c r="AQ10" i="110"/>
  <c r="AP10" i="110"/>
  <c r="AO10" i="110"/>
  <c r="AN10" i="110"/>
  <c r="AM10" i="110"/>
  <c r="AL10" i="110"/>
  <c r="AK10" i="110"/>
  <c r="AJ10" i="110"/>
  <c r="AI10" i="110"/>
  <c r="AH10" i="110"/>
  <c r="AF10" i="110"/>
  <c r="AE10" i="110"/>
  <c r="AC10" i="110"/>
  <c r="AB10" i="110"/>
  <c r="AA10" i="110"/>
  <c r="Z10" i="110"/>
  <c r="Y10" i="110"/>
  <c r="X10" i="110"/>
  <c r="T10" i="110"/>
  <c r="S10" i="110"/>
  <c r="R10" i="110"/>
  <c r="Q10" i="110"/>
  <c r="P10" i="110"/>
  <c r="O10" i="110"/>
  <c r="L10" i="110"/>
  <c r="K10" i="110"/>
  <c r="J10" i="110"/>
  <c r="I10" i="110"/>
  <c r="H10" i="110"/>
  <c r="G10" i="110"/>
  <c r="AG12" i="110"/>
  <c r="AD24" i="110"/>
  <c r="AG24" i="110" s="1"/>
  <c r="AD23" i="110"/>
  <c r="AG23" i="110" s="1"/>
  <c r="AD22" i="110"/>
  <c r="AG22" i="110" s="1"/>
  <c r="AD21" i="110"/>
  <c r="AG21" i="110" s="1"/>
  <c r="AD20" i="110"/>
  <c r="AG20" i="110" s="1"/>
  <c r="AD19" i="110"/>
  <c r="AG19" i="110" s="1"/>
  <c r="AD18" i="110"/>
  <c r="AG18" i="110" s="1"/>
  <c r="AD17" i="110"/>
  <c r="AG17" i="110" s="1"/>
  <c r="AD16" i="110"/>
  <c r="AG16" i="110" s="1"/>
  <c r="AD15" i="110"/>
  <c r="AG15" i="110" s="1"/>
  <c r="AD14" i="110"/>
  <c r="AG14" i="110" s="1"/>
  <c r="AD13" i="110"/>
  <c r="AG13" i="110" s="1"/>
  <c r="AD12" i="110"/>
  <c r="AD11" i="110"/>
  <c r="AG11" i="110" s="1"/>
  <c r="AG10" i="110" l="1"/>
  <c r="AD10" i="110"/>
  <c r="M10" i="110"/>
  <c r="W25" i="110"/>
  <c r="W24" i="110"/>
  <c r="W23" i="110"/>
  <c r="W22" i="110"/>
  <c r="W21" i="110"/>
  <c r="W20" i="110"/>
  <c r="W19" i="110"/>
  <c r="W18" i="110"/>
  <c r="W17" i="110"/>
  <c r="W16" i="110"/>
  <c r="W15" i="110"/>
  <c r="W14" i="110"/>
  <c r="W13" i="110"/>
  <c r="W12" i="110"/>
  <c r="W11" i="110"/>
  <c r="V24" i="110"/>
  <c r="V23" i="110"/>
  <c r="V22" i="110"/>
  <c r="V21" i="110"/>
  <c r="V20" i="110"/>
  <c r="V19" i="110"/>
  <c r="V18" i="110"/>
  <c r="V17" i="110"/>
  <c r="V16" i="110"/>
  <c r="V15" i="110"/>
  <c r="V14" i="110"/>
  <c r="V13" i="110"/>
  <c r="V12" i="110"/>
  <c r="V11" i="110"/>
  <c r="V25" i="110"/>
  <c r="U25" i="110"/>
  <c r="U24" i="110"/>
  <c r="U23" i="110"/>
  <c r="U22" i="110"/>
  <c r="U21" i="110"/>
  <c r="U20" i="110"/>
  <c r="U19" i="110"/>
  <c r="U18" i="110"/>
  <c r="U17" i="110"/>
  <c r="U16" i="110"/>
  <c r="U15" i="110"/>
  <c r="U14" i="110"/>
  <c r="U13" i="110"/>
  <c r="U12" i="110"/>
  <c r="U11" i="110"/>
  <c r="W10" i="110" l="1"/>
  <c r="V10" i="110"/>
  <c r="U10" i="110"/>
  <c r="F25" i="110"/>
  <c r="D25" i="110" s="1"/>
  <c r="BE25" i="110" s="1"/>
  <c r="E25" i="110"/>
  <c r="C25" i="110" s="1"/>
  <c r="BD25" i="110" s="1"/>
  <c r="F12" i="110" l="1"/>
  <c r="F13" i="110"/>
  <c r="D13" i="110" s="1"/>
  <c r="BE13" i="110" s="1"/>
  <c r="E12" i="110"/>
  <c r="D12" i="110" l="1"/>
  <c r="BE12" i="110" s="1"/>
  <c r="C12" i="110"/>
  <c r="BD12" i="110" s="1"/>
  <c r="E21" i="110"/>
  <c r="C21" i="110" s="1"/>
  <c r="BD21" i="110" s="1"/>
  <c r="F21" i="110"/>
  <c r="D21" i="110" s="1"/>
  <c r="BE21" i="110" s="1"/>
  <c r="E11" i="110"/>
  <c r="C11" i="110" s="1"/>
  <c r="F11" i="110"/>
  <c r="D11" i="110" s="1"/>
  <c r="E13" i="110"/>
  <c r="C13" i="110" s="1"/>
  <c r="BD13" i="110" s="1"/>
  <c r="E14" i="110"/>
  <c r="C14" i="110" s="1"/>
  <c r="BD14" i="110" s="1"/>
  <c r="F14" i="110"/>
  <c r="D14" i="110" s="1"/>
  <c r="BE14" i="110" s="1"/>
  <c r="E15" i="110"/>
  <c r="C15" i="110" s="1"/>
  <c r="BD15" i="110" s="1"/>
  <c r="F15" i="110"/>
  <c r="D15" i="110" s="1"/>
  <c r="BE15" i="110" s="1"/>
  <c r="F16" i="110"/>
  <c r="D16" i="110" s="1"/>
  <c r="BE16" i="110" s="1"/>
  <c r="E17" i="110"/>
  <c r="C17" i="110" s="1"/>
  <c r="BD17" i="110" s="1"/>
  <c r="F17" i="110"/>
  <c r="D17" i="110" s="1"/>
  <c r="BE17" i="110" s="1"/>
  <c r="E18" i="110"/>
  <c r="C18" i="110" s="1"/>
  <c r="BD18" i="110" s="1"/>
  <c r="F18" i="110"/>
  <c r="D18" i="110" s="1"/>
  <c r="BE18" i="110" s="1"/>
  <c r="E19" i="110"/>
  <c r="C19" i="110" s="1"/>
  <c r="BD19" i="110" s="1"/>
  <c r="F19" i="110"/>
  <c r="D19" i="110" s="1"/>
  <c r="BE19" i="110" s="1"/>
  <c r="E20" i="110"/>
  <c r="C20" i="110" s="1"/>
  <c r="BD20" i="110" s="1"/>
  <c r="F20" i="110"/>
  <c r="D20" i="110" s="1"/>
  <c r="BE20" i="110" s="1"/>
  <c r="E22" i="110"/>
  <c r="C22" i="110" s="1"/>
  <c r="BD22" i="110" s="1"/>
  <c r="F22" i="110"/>
  <c r="D22" i="110" s="1"/>
  <c r="BE22" i="110" s="1"/>
  <c r="E23" i="110"/>
  <c r="C23" i="110" s="1"/>
  <c r="BD23" i="110" s="1"/>
  <c r="F23" i="110"/>
  <c r="D23" i="110" s="1"/>
  <c r="BE23" i="110" s="1"/>
  <c r="E24" i="110"/>
  <c r="C24" i="110" s="1"/>
  <c r="BD24" i="110" s="1"/>
  <c r="F24" i="110"/>
  <c r="D24" i="110" s="1"/>
  <c r="BE24" i="110" s="1"/>
  <c r="A13" i="110"/>
  <c r="A14" i="110" s="1"/>
  <c r="A15" i="110" s="1"/>
  <c r="A16" i="110" s="1"/>
  <c r="A17" i="110" s="1"/>
  <c r="A18" i="110" s="1"/>
  <c r="A19" i="110" s="1"/>
  <c r="A20" i="110" s="1"/>
  <c r="A21" i="110" s="1"/>
  <c r="A22" i="110" s="1"/>
  <c r="A23" i="110" s="1"/>
  <c r="A24" i="110" s="1"/>
  <c r="F10" i="110" l="1"/>
  <c r="D10" i="110"/>
  <c r="BE11" i="110"/>
  <c r="BD11" i="110"/>
  <c r="E16" i="110"/>
  <c r="C16" i="110" s="1"/>
  <c r="BD16" i="110" s="1"/>
  <c r="E10" i="110" l="1"/>
  <c r="C10" i="110"/>
</calcChain>
</file>

<file path=xl/sharedStrings.xml><?xml version="1.0" encoding="utf-8"?>
<sst xmlns="http://schemas.openxmlformats.org/spreadsheetml/2006/main" count="139" uniqueCount="62">
  <si>
    <t>№</t>
  </si>
  <si>
    <t>млн.сўмда</t>
  </si>
  <si>
    <t>ЖАМИ</t>
  </si>
  <si>
    <t>Ҳудудлар
номи</t>
  </si>
  <si>
    <t>шундан</t>
  </si>
  <si>
    <t>Бошқа харажатлар</t>
  </si>
  <si>
    <t>Грант харажатлари</t>
  </si>
  <si>
    <t xml:space="preserve">Ишсизлик нафақаларини тўлаш </t>
  </si>
  <si>
    <t>Тадбиркор сифатида рўйхатдан ўтиш харажатлари учун (ЭКИХ 2 баравари)</t>
  </si>
  <si>
    <t>Квоталанган иш ўринлари учун (ЭКИХ 2 баравари, 12 ой)</t>
  </si>
  <si>
    <t>Малака оширишга сарфланадиган харажатлар учун  (ЭКИХ 3 баравари)</t>
  </si>
  <si>
    <t xml:space="preserve">Муддатидан олдин пенсия харажатларини тўлаш </t>
  </si>
  <si>
    <t>Вақтинчалик бир марталик иш билан таъминлаш марказларини сақлаш харажатлари</t>
  </si>
  <si>
    <t>Меҳнатни рағбатлантириш жамғармасига 
10%  ажратма</t>
  </si>
  <si>
    <t>Ишсизларни касбга тайёрлаш ва қайта тайёрлаш ҳамда ўқув марказлари харажатлари</t>
  </si>
  <si>
    <t>Жами Субсидиялар</t>
  </si>
  <si>
    <t>Республика даражасига марказлаштириладиган маблағлар (тушумнинг 30% ва бўш маблағ)</t>
  </si>
  <si>
    <t>Стипендия</t>
  </si>
  <si>
    <t>ўқув харажатлари</t>
  </si>
  <si>
    <t>режа</t>
  </si>
  <si>
    <t>касса</t>
  </si>
  <si>
    <t>Томорқа ер эгаларига</t>
  </si>
  <si>
    <t>Томорқа
(кооператив аъзолар учун)</t>
  </si>
  <si>
    <t>"ЯММТ ва АКТ"
харажатлари</t>
  </si>
  <si>
    <t>ўқув марказларини сақлаш харажатлари</t>
  </si>
  <si>
    <t>ҚҚР</t>
  </si>
  <si>
    <t>Андижон</t>
  </si>
  <si>
    <t xml:space="preserve">Бухоро </t>
  </si>
  <si>
    <t xml:space="preserve">Жиззах 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</si>
  <si>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</si>
  <si>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</si>
  <si>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</si>
  <si>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</si>
  <si>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</si>
  <si>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</si>
  <si>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 xml:space="preserve">Тошкент </t>
  </si>
  <si>
    <t>Фарғона</t>
  </si>
  <si>
    <t>Хоразм</t>
  </si>
  <si>
    <t>Тошкент ш.</t>
  </si>
  <si>
    <t>Вазирлик</t>
  </si>
  <si>
    <t xml:space="preserve">ЖАМИ </t>
  </si>
  <si>
    <t>Сони</t>
  </si>
  <si>
    <t>суммаси</t>
  </si>
  <si>
    <t>7109-207</t>
  </si>
  <si>
    <t>48 21 400</t>
  </si>
  <si>
    <t>42 91 000</t>
  </si>
  <si>
    <t>48 21 190</t>
  </si>
  <si>
    <t>7041-232</t>
  </si>
  <si>
    <t>7109-207 (қолган қисми)</t>
  </si>
  <si>
    <t>47 11 410</t>
  </si>
  <si>
    <t>47 11 110</t>
  </si>
  <si>
    <t>7104-101</t>
  </si>
  <si>
    <t>7104-103</t>
  </si>
  <si>
    <t>7041-233</t>
  </si>
  <si>
    <t>48 21 180</t>
  </si>
  <si>
    <t>7109-206</t>
  </si>
  <si>
    <t>7109-300</t>
  </si>
  <si>
    <t>7018-512</t>
  </si>
  <si>
    <t>49 21 350</t>
  </si>
  <si>
    <t>7109-205</t>
  </si>
  <si>
    <t>(7000-аникланганлар)</t>
  </si>
  <si>
    <r>
      <t xml:space="preserve">Бандликка кўмаклашиш давлат жамғармаси маблағлари ҳисобидан
</t>
    </r>
    <r>
      <rPr>
        <b/>
        <sz val="20"/>
        <color rgb="FFC00000"/>
        <rFont val="Times New Roman"/>
        <family val="1"/>
        <charset val="204"/>
      </rPr>
      <t>2021 йил 01 октябрь</t>
    </r>
    <r>
      <rPr>
        <b/>
        <sz val="20"/>
        <rFont val="Times New Roman"/>
        <family val="1"/>
        <charset val="204"/>
      </rPr>
      <t xml:space="preserve"> ҳолатига амалга ошириладиган тадбирларни молиялаштириш
ҳолати тўғрисида маълумот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</si>
</sst>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\ _с_ў_м_-;\-* #,##0.00\ _с_ў_м_-;_-* &quot;-&quot;??\ _с_ў_м_-;_-@_-"/>
    <numFmt numFmtId="166" formatCode="_-* #,##0.00_р_._-;\-* #,##0.00_р_._-;_-* &quot;-&quot;??_р_._-;_-@_-"/>
    <numFmt numFmtId="167" formatCode="#,##0.0"/>
    <numFmt numFmtId="168" formatCode="#,##0.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5" applyFont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9" fillId="0" borderId="0" xfId="5" applyFont="1" applyFill="1" applyAlignment="1">
      <alignment horizontal="center" vertical="center" wrapText="1"/>
    </xf>
    <xf numFmtId="3" fontId="8" fillId="0" borderId="0" xfId="5" applyNumberFormat="1" applyFont="1" applyAlignment="1">
      <alignment horizontal="center" vertical="center" wrapText="1"/>
    </xf>
    <xf numFmtId="0" fontId="17" fillId="0" borderId="0" xfId="5" applyFont="1" applyFill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18" fillId="0" borderId="0" xfId="5" applyFont="1" applyAlignment="1">
      <alignment horizontal="center" vertical="center" wrapText="1"/>
    </xf>
    <xf numFmtId="3" fontId="18" fillId="0" borderId="0" xfId="5" applyNumberFormat="1" applyFont="1" applyAlignment="1">
      <alignment horizontal="center" vertical="center" wrapText="1"/>
    </xf>
    <xf numFmtId="3" fontId="17" fillId="0" borderId="0" xfId="5" applyNumberFormat="1" applyFont="1" applyAlignment="1">
      <alignment horizontal="center" vertical="center" wrapText="1"/>
    </xf>
    <xf numFmtId="167" fontId="17" fillId="0" borderId="0" xfId="5" applyNumberFormat="1" applyFont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11" fillId="0" borderId="0" xfId="5" applyFont="1" applyAlignment="1">
      <alignment vertical="center" wrapText="1"/>
    </xf>
    <xf numFmtId="3" fontId="15" fillId="2" borderId="2" xfId="5" applyNumberFormat="1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168" fontId="15" fillId="2" borderId="2" xfId="5" applyNumberFormat="1" applyFont="1" applyFill="1" applyBorder="1" applyAlignment="1">
      <alignment horizontal="center" vertical="center" wrapText="1"/>
    </xf>
    <xf numFmtId="3" fontId="14" fillId="2" borderId="1" xfId="5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left" vertical="center" wrapText="1" indent="1"/>
    </xf>
    <xf numFmtId="3" fontId="15" fillId="2" borderId="1" xfId="5" applyNumberFormat="1" applyFont="1" applyFill="1" applyBorder="1" applyAlignment="1">
      <alignment horizontal="center" vertical="center" wrapText="1"/>
    </xf>
    <xf numFmtId="0" fontId="12" fillId="0" borderId="0" xfId="5" applyFont="1" applyAlignment="1">
      <alignment vertical="center" wrapText="1"/>
    </xf>
    <xf numFmtId="0" fontId="14" fillId="3" borderId="1" xfId="5" applyFont="1" applyFill="1" applyBorder="1" applyAlignment="1">
      <alignment horizontal="center" vertical="center" wrapText="1"/>
    </xf>
    <xf numFmtId="3" fontId="14" fillId="3" borderId="1" xfId="5" applyNumberFormat="1" applyFont="1" applyFill="1" applyBorder="1" applyAlignment="1">
      <alignment horizontal="center" vertical="center" wrapText="1"/>
    </xf>
    <xf numFmtId="0" fontId="16" fillId="3" borderId="0" xfId="5" applyFont="1" applyFill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2" fillId="0" borderId="0" xfId="5" applyFont="1" applyAlignment="1">
      <alignment horizontal="center" vertical="center" wrapText="1"/>
    </xf>
  </cellXfs>
  <cellStyles count="17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 2" xfId="3" xr:uid="{00000000-0005-0000-0000-000003000000}"/>
    <cellStyle name="Обычный 3" xfId="4" xr:uid="{00000000-0005-0000-0000-000004000000}"/>
    <cellStyle name="Обычный 5" xfId="5" xr:uid="{00000000-0005-0000-0000-000005000000}"/>
    <cellStyle name="Обычный 5 2" xfId="6" xr:uid="{00000000-0005-0000-0000-000006000000}"/>
    <cellStyle name="Процентный 2" xfId="7" xr:uid="{00000000-0005-0000-0000-000007000000}"/>
    <cellStyle name="Процентный 2 2" xfId="8" xr:uid="{00000000-0005-0000-0000-000008000000}"/>
    <cellStyle name="Процентный 3" xfId="9" xr:uid="{00000000-0005-0000-0000-000009000000}"/>
    <cellStyle name="Процентный 4" xfId="10" xr:uid="{00000000-0005-0000-0000-00000A000000}"/>
    <cellStyle name="Финансовый 2" xfId="11" xr:uid="{00000000-0005-0000-0000-00000B000000}"/>
    <cellStyle name="Финансовый 2 2" xfId="12" xr:uid="{00000000-0005-0000-0000-00000C000000}"/>
    <cellStyle name="Финансовый 3" xfId="13" xr:uid="{00000000-0005-0000-0000-00000D000000}"/>
    <cellStyle name="Финансовый 3 2" xfId="14" xr:uid="{00000000-0005-0000-0000-00000E000000}"/>
    <cellStyle name="Финансовый 4" xfId="15" xr:uid="{00000000-0005-0000-0000-00000F000000}"/>
    <cellStyle name="Финансовый 5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tabColor rgb="FF00B0F0"/>
  </sheetPr>
  <dimension ref="A1:BO56"/>
  <sheetViews>
    <sheetView tabSelected="1" view="pageBreakPreview" zoomScale="70" zoomScaleNormal="70" zoomScaleSheetLayoutView="70" workbookViewId="0">
      <pane xSplit="2" ySplit="10" topLeftCell="AG11" activePane="bottomRight" state="frozen"/>
      <selection activeCell="M28" sqref="M28"/>
      <selection pane="topRight" activeCell="M28" sqref="M28"/>
      <selection pane="bottomLeft" activeCell="M28" sqref="M28"/>
      <selection pane="bottomRight" activeCell="AM2" sqref="AM2:AZ2"/>
    </sheetView>
  </sheetViews>
  <sheetFormatPr defaultColWidth="9.140625" defaultRowHeight="15" x14ac:dyDescent="0.25"/>
  <cols>
    <col min="1" max="1" width="3.85546875" style="1" bestFit="1" customWidth="1"/>
    <col min="2" max="2" width="21.85546875" style="1" customWidth="1"/>
    <col min="3" max="4" width="11" style="1" customWidth="1"/>
    <col min="5" max="6" width="11" style="2" customWidth="1"/>
    <col min="7" max="7" width="11" style="16" customWidth="1"/>
    <col min="8" max="11" width="11" style="2" customWidth="1"/>
    <col min="12" max="12" width="11" style="16" customWidth="1"/>
    <col min="13" max="14" width="11" style="2" customWidth="1"/>
    <col min="15" max="15" width="11" style="16" customWidth="1"/>
    <col min="16" max="17" width="11" style="2" customWidth="1"/>
    <col min="18" max="18" width="11" style="16" customWidth="1"/>
    <col min="19" max="20" width="11" style="2" customWidth="1"/>
    <col min="21" max="21" width="11.140625" style="16" customWidth="1"/>
    <col min="22" max="23" width="11.140625" style="2" customWidth="1"/>
    <col min="24" max="24" width="10.5703125" style="16" customWidth="1"/>
    <col min="25" max="26" width="11.140625" style="2" customWidth="1"/>
    <col min="27" max="27" width="10.5703125" style="16" customWidth="1"/>
    <col min="28" max="29" width="11.140625" style="2" customWidth="1"/>
    <col min="30" max="30" width="10.5703125" style="16" customWidth="1"/>
    <col min="31" max="32" width="11.140625" style="2" customWidth="1"/>
    <col min="33" max="33" width="10.5703125" style="16" customWidth="1"/>
    <col min="34" max="35" width="11.140625" style="2" customWidth="1"/>
    <col min="36" max="36" width="10.5703125" style="16" customWidth="1"/>
    <col min="37" max="38" width="11.140625" style="2" customWidth="1"/>
    <col min="39" max="39" width="12.42578125" style="16" customWidth="1"/>
    <col min="40" max="41" width="12.42578125" style="2" customWidth="1"/>
    <col min="42" max="42" width="12.42578125" style="16" customWidth="1"/>
    <col min="43" max="52" width="12.42578125" style="2" customWidth="1"/>
    <col min="53" max="53" width="10.5703125" style="1" bestFit="1" customWidth="1"/>
    <col min="54" max="55" width="9.140625" style="1"/>
    <col min="56" max="56" width="21.28515625" style="1" customWidth="1"/>
    <col min="57" max="57" width="14.42578125" style="1" customWidth="1"/>
    <col min="58" max="16384" width="9.140625" style="1"/>
  </cols>
  <sheetData>
    <row r="1" spans="1:67" ht="18.75" customHeight="1" x14ac:dyDescent="0.25"/>
    <row r="2" spans="1:67" ht="85.5" customHeight="1" x14ac:dyDescent="0.25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 t="s">
        <v>61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 t="s">
        <v>61</v>
      </c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25"/>
      <c r="BB2" s="25"/>
      <c r="BC2" s="25"/>
      <c r="BD2" s="25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</row>
    <row r="3" spans="1:67" ht="15.75" customHeight="1" x14ac:dyDescent="0.25">
      <c r="A3" s="13"/>
      <c r="B3" s="13"/>
      <c r="C3" s="13"/>
      <c r="D3" s="6"/>
      <c r="E3" s="13"/>
      <c r="F3" s="13"/>
      <c r="H3" s="13"/>
      <c r="I3" s="13"/>
      <c r="J3" s="13"/>
      <c r="K3" s="13"/>
      <c r="M3" s="13"/>
      <c r="N3" s="13"/>
      <c r="P3" s="30" t="s">
        <v>1</v>
      </c>
      <c r="Q3" s="30"/>
      <c r="S3" s="13"/>
      <c r="T3" s="13"/>
      <c r="V3" s="13"/>
      <c r="W3" s="13"/>
      <c r="Y3" s="13"/>
      <c r="Z3" s="13"/>
      <c r="AB3" s="13"/>
      <c r="AC3" s="13"/>
      <c r="AE3" s="13"/>
      <c r="AF3" s="13"/>
      <c r="AH3" s="13"/>
      <c r="AI3" s="13"/>
      <c r="AK3" s="30" t="s">
        <v>1</v>
      </c>
      <c r="AL3" s="30"/>
      <c r="AM3" s="17"/>
      <c r="AN3" s="13"/>
      <c r="AO3" s="13"/>
      <c r="AQ3" s="13"/>
      <c r="AR3" s="13"/>
      <c r="AS3" s="13"/>
      <c r="AT3" s="13"/>
      <c r="AU3" s="13"/>
      <c r="AV3" s="13"/>
      <c r="AW3" s="13"/>
      <c r="AX3" s="13"/>
      <c r="AY3" s="30" t="s">
        <v>1</v>
      </c>
      <c r="AZ3" s="30"/>
    </row>
    <row r="4" spans="1:67" s="3" customFormat="1" ht="33.75" customHeight="1" x14ac:dyDescent="0.25">
      <c r="A4" s="29" t="s">
        <v>0</v>
      </c>
      <c r="B4" s="29" t="s">
        <v>3</v>
      </c>
      <c r="C4" s="29" t="s">
        <v>40</v>
      </c>
      <c r="D4" s="29"/>
      <c r="E4" s="29" t="s">
        <v>14</v>
      </c>
      <c r="F4" s="29"/>
      <c r="G4" s="29" t="s">
        <v>4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 t="s">
        <v>7</v>
      </c>
      <c r="S4" s="29"/>
      <c r="T4" s="29"/>
      <c r="U4" s="29" t="s">
        <v>15</v>
      </c>
      <c r="V4" s="29"/>
      <c r="W4" s="29"/>
      <c r="X4" s="29" t="s">
        <v>4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 t="s">
        <v>11</v>
      </c>
      <c r="AN4" s="29"/>
      <c r="AO4" s="29"/>
      <c r="AP4" s="31" t="s">
        <v>12</v>
      </c>
      <c r="AQ4" s="31"/>
      <c r="AR4" s="31"/>
      <c r="AS4" s="29" t="s">
        <v>13</v>
      </c>
      <c r="AT4" s="29"/>
      <c r="AU4" s="29" t="s">
        <v>23</v>
      </c>
      <c r="AV4" s="29"/>
      <c r="AW4" s="29" t="s">
        <v>16</v>
      </c>
      <c r="AX4" s="29"/>
      <c r="AY4" s="29" t="s">
        <v>5</v>
      </c>
      <c r="AZ4" s="29"/>
    </row>
    <row r="5" spans="1:67" s="3" customFormat="1" ht="97.5" customHeight="1" x14ac:dyDescent="0.25">
      <c r="A5" s="29"/>
      <c r="B5" s="29"/>
      <c r="C5" s="29"/>
      <c r="D5" s="29"/>
      <c r="E5" s="29"/>
      <c r="F5" s="29"/>
      <c r="G5" s="29" t="s">
        <v>17</v>
      </c>
      <c r="H5" s="29"/>
      <c r="I5" s="29"/>
      <c r="J5" s="29" t="s">
        <v>18</v>
      </c>
      <c r="K5" s="29"/>
      <c r="L5" s="29" t="s">
        <v>24</v>
      </c>
      <c r="M5" s="29"/>
      <c r="N5" s="29"/>
      <c r="O5" s="31" t="s">
        <v>6</v>
      </c>
      <c r="P5" s="31"/>
      <c r="Q5" s="31"/>
      <c r="R5" s="29"/>
      <c r="S5" s="29"/>
      <c r="T5" s="29"/>
      <c r="U5" s="29"/>
      <c r="V5" s="29"/>
      <c r="W5" s="29"/>
      <c r="X5" s="29" t="s">
        <v>8</v>
      </c>
      <c r="Y5" s="29"/>
      <c r="Z5" s="29"/>
      <c r="AA5" s="29" t="s">
        <v>9</v>
      </c>
      <c r="AB5" s="29"/>
      <c r="AC5" s="29"/>
      <c r="AD5" s="31" t="s">
        <v>10</v>
      </c>
      <c r="AE5" s="31"/>
      <c r="AF5" s="31"/>
      <c r="AG5" s="29" t="s">
        <v>21</v>
      </c>
      <c r="AH5" s="29"/>
      <c r="AI5" s="29"/>
      <c r="AJ5" s="29" t="s">
        <v>22</v>
      </c>
      <c r="AK5" s="29"/>
      <c r="AL5" s="29"/>
      <c r="AM5" s="29"/>
      <c r="AN5" s="29"/>
      <c r="AO5" s="29"/>
      <c r="AP5" s="31"/>
      <c r="AQ5" s="31"/>
      <c r="AR5" s="31"/>
      <c r="AS5" s="29"/>
      <c r="AT5" s="29"/>
      <c r="AU5" s="29"/>
      <c r="AV5" s="29"/>
      <c r="AW5" s="29"/>
      <c r="AX5" s="29"/>
      <c r="AY5" s="29"/>
      <c r="AZ5" s="29"/>
    </row>
    <row r="6" spans="1:67" s="3" customFormat="1" ht="15.75" hidden="1" x14ac:dyDescent="0.25">
      <c r="A6" s="29"/>
      <c r="B6" s="29"/>
      <c r="C6" s="29"/>
      <c r="D6" s="29"/>
      <c r="E6" s="29"/>
      <c r="F6" s="29"/>
      <c r="G6" s="29" t="s">
        <v>43</v>
      </c>
      <c r="H6" s="29"/>
      <c r="I6" s="29"/>
      <c r="J6" s="29" t="s">
        <v>43</v>
      </c>
      <c r="K6" s="29"/>
      <c r="L6" s="29" t="s">
        <v>47</v>
      </c>
      <c r="M6" s="29"/>
      <c r="N6" s="29"/>
      <c r="O6" s="31" t="s">
        <v>43</v>
      </c>
      <c r="P6" s="31"/>
      <c r="Q6" s="31"/>
      <c r="R6" s="29" t="s">
        <v>51</v>
      </c>
      <c r="S6" s="29"/>
      <c r="T6" s="29"/>
      <c r="U6" s="29"/>
      <c r="V6" s="29"/>
      <c r="W6" s="29"/>
      <c r="X6" s="29" t="s">
        <v>51</v>
      </c>
      <c r="Y6" s="29"/>
      <c r="Z6" s="29"/>
      <c r="AA6" s="29" t="s">
        <v>55</v>
      </c>
      <c r="AB6" s="29"/>
      <c r="AC6" s="29"/>
      <c r="AD6" s="31" t="s">
        <v>43</v>
      </c>
      <c r="AE6" s="31"/>
      <c r="AF6" s="31"/>
      <c r="AG6" s="29" t="s">
        <v>55</v>
      </c>
      <c r="AH6" s="29"/>
      <c r="AI6" s="29"/>
      <c r="AJ6" s="29" t="s">
        <v>51</v>
      </c>
      <c r="AK6" s="29"/>
      <c r="AL6" s="29"/>
      <c r="AM6" s="29" t="s">
        <v>52</v>
      </c>
      <c r="AN6" s="29"/>
      <c r="AO6" s="29"/>
      <c r="AP6" s="29" t="s">
        <v>53</v>
      </c>
      <c r="AQ6" s="29"/>
      <c r="AR6" s="29"/>
      <c r="AS6" s="29" t="s">
        <v>56</v>
      </c>
      <c r="AT6" s="29"/>
      <c r="AU6" s="29" t="s">
        <v>59</v>
      </c>
      <c r="AV6" s="29"/>
      <c r="AW6" s="29" t="s">
        <v>57</v>
      </c>
      <c r="AX6" s="29"/>
      <c r="AY6" s="29" t="s">
        <v>60</v>
      </c>
      <c r="AZ6" s="29"/>
    </row>
    <row r="7" spans="1:67" s="3" customFormat="1" ht="15.75" hidden="1" x14ac:dyDescent="0.25">
      <c r="A7" s="29"/>
      <c r="B7" s="29"/>
      <c r="C7" s="29"/>
      <c r="D7" s="29"/>
      <c r="E7" s="29"/>
      <c r="F7" s="29"/>
      <c r="G7" s="29" t="s">
        <v>44</v>
      </c>
      <c r="H7" s="29"/>
      <c r="I7" s="29"/>
      <c r="J7" s="29" t="s">
        <v>45</v>
      </c>
      <c r="K7" s="29"/>
      <c r="L7" s="29" t="s">
        <v>48</v>
      </c>
      <c r="M7" s="29"/>
      <c r="N7" s="29"/>
      <c r="O7" s="31"/>
      <c r="P7" s="31"/>
      <c r="Q7" s="31"/>
      <c r="R7" s="29" t="s">
        <v>50</v>
      </c>
      <c r="S7" s="29"/>
      <c r="T7" s="29"/>
      <c r="U7" s="29"/>
      <c r="V7" s="29"/>
      <c r="W7" s="29"/>
      <c r="X7" s="29" t="s">
        <v>46</v>
      </c>
      <c r="Y7" s="29"/>
      <c r="Z7" s="29"/>
      <c r="AA7" s="29" t="s">
        <v>54</v>
      </c>
      <c r="AB7" s="29"/>
      <c r="AC7" s="29"/>
      <c r="AD7" s="31"/>
      <c r="AE7" s="31"/>
      <c r="AF7" s="31"/>
      <c r="AG7" s="29" t="s">
        <v>46</v>
      </c>
      <c r="AH7" s="29"/>
      <c r="AI7" s="29"/>
      <c r="AJ7" s="29" t="s">
        <v>54</v>
      </c>
      <c r="AK7" s="29"/>
      <c r="AL7" s="29"/>
      <c r="AM7" s="29" t="s">
        <v>49</v>
      </c>
      <c r="AN7" s="29"/>
      <c r="AO7" s="29"/>
      <c r="AP7" s="29"/>
      <c r="AQ7" s="29"/>
      <c r="AR7" s="29"/>
      <c r="AS7" s="29" t="s">
        <v>46</v>
      </c>
      <c r="AT7" s="29"/>
      <c r="AU7" s="29"/>
      <c r="AV7" s="29"/>
      <c r="AW7" s="29" t="s">
        <v>58</v>
      </c>
      <c r="AX7" s="29"/>
      <c r="AY7" s="29"/>
      <c r="AZ7" s="29"/>
    </row>
    <row r="8" spans="1:67" s="3" customFormat="1" ht="23.45" customHeight="1" x14ac:dyDescent="0.25">
      <c r="A8" s="29"/>
      <c r="B8" s="29"/>
      <c r="C8" s="29"/>
      <c r="D8" s="29"/>
      <c r="E8" s="29"/>
      <c r="F8" s="29"/>
      <c r="G8" s="29" t="s">
        <v>41</v>
      </c>
      <c r="H8" s="29" t="s">
        <v>42</v>
      </c>
      <c r="I8" s="29"/>
      <c r="J8" s="29" t="s">
        <v>42</v>
      </c>
      <c r="K8" s="29"/>
      <c r="L8" s="29" t="s">
        <v>41</v>
      </c>
      <c r="M8" s="29" t="s">
        <v>42</v>
      </c>
      <c r="N8" s="29"/>
      <c r="O8" s="31" t="s">
        <v>41</v>
      </c>
      <c r="P8" s="31" t="s">
        <v>42</v>
      </c>
      <c r="Q8" s="31"/>
      <c r="R8" s="29" t="s">
        <v>41</v>
      </c>
      <c r="S8" s="29" t="s">
        <v>42</v>
      </c>
      <c r="T8" s="29"/>
      <c r="U8" s="29" t="s">
        <v>41</v>
      </c>
      <c r="V8" s="29" t="s">
        <v>42</v>
      </c>
      <c r="W8" s="29"/>
      <c r="X8" s="29" t="s">
        <v>41</v>
      </c>
      <c r="Y8" s="29" t="s">
        <v>42</v>
      </c>
      <c r="Z8" s="29"/>
      <c r="AA8" s="29" t="s">
        <v>41</v>
      </c>
      <c r="AB8" s="29" t="s">
        <v>42</v>
      </c>
      <c r="AC8" s="29"/>
      <c r="AD8" s="31" t="s">
        <v>41</v>
      </c>
      <c r="AE8" s="31" t="s">
        <v>42</v>
      </c>
      <c r="AF8" s="31"/>
      <c r="AG8" s="29" t="s">
        <v>41</v>
      </c>
      <c r="AH8" s="29" t="s">
        <v>42</v>
      </c>
      <c r="AI8" s="29"/>
      <c r="AJ8" s="29" t="s">
        <v>41</v>
      </c>
      <c r="AK8" s="29" t="s">
        <v>42</v>
      </c>
      <c r="AL8" s="29"/>
      <c r="AM8" s="29" t="s">
        <v>41</v>
      </c>
      <c r="AN8" s="29" t="s">
        <v>42</v>
      </c>
      <c r="AO8" s="29"/>
      <c r="AP8" s="29" t="s">
        <v>41</v>
      </c>
      <c r="AQ8" s="29" t="s">
        <v>42</v>
      </c>
      <c r="AR8" s="29"/>
      <c r="AS8" s="29" t="s">
        <v>42</v>
      </c>
      <c r="AT8" s="29"/>
      <c r="AU8" s="29" t="s">
        <v>42</v>
      </c>
      <c r="AV8" s="29"/>
      <c r="AW8" s="29" t="s">
        <v>42</v>
      </c>
      <c r="AX8" s="29"/>
      <c r="AY8" s="29" t="s">
        <v>42</v>
      </c>
      <c r="AZ8" s="29"/>
    </row>
    <row r="9" spans="1:67" s="5" customFormat="1" ht="23.45" customHeight="1" x14ac:dyDescent="0.25">
      <c r="A9" s="29"/>
      <c r="B9" s="29"/>
      <c r="C9" s="18" t="s">
        <v>19</v>
      </c>
      <c r="D9" s="18" t="s">
        <v>20</v>
      </c>
      <c r="E9" s="18" t="s">
        <v>19</v>
      </c>
      <c r="F9" s="18" t="s">
        <v>20</v>
      </c>
      <c r="G9" s="29"/>
      <c r="H9" s="18" t="s">
        <v>19</v>
      </c>
      <c r="I9" s="18" t="s">
        <v>20</v>
      </c>
      <c r="J9" s="18" t="s">
        <v>19</v>
      </c>
      <c r="K9" s="18" t="s">
        <v>20</v>
      </c>
      <c r="L9" s="29"/>
      <c r="M9" s="18" t="s">
        <v>19</v>
      </c>
      <c r="N9" s="18" t="s">
        <v>20</v>
      </c>
      <c r="O9" s="31"/>
      <c r="P9" s="18" t="s">
        <v>19</v>
      </c>
      <c r="Q9" s="18" t="s">
        <v>20</v>
      </c>
      <c r="R9" s="29"/>
      <c r="S9" s="18" t="s">
        <v>19</v>
      </c>
      <c r="T9" s="18" t="s">
        <v>20</v>
      </c>
      <c r="U9" s="29"/>
      <c r="V9" s="18" t="s">
        <v>19</v>
      </c>
      <c r="W9" s="18" t="s">
        <v>20</v>
      </c>
      <c r="X9" s="29"/>
      <c r="Y9" s="18" t="s">
        <v>19</v>
      </c>
      <c r="Z9" s="18" t="s">
        <v>20</v>
      </c>
      <c r="AA9" s="29"/>
      <c r="AB9" s="18" t="s">
        <v>19</v>
      </c>
      <c r="AC9" s="18" t="s">
        <v>20</v>
      </c>
      <c r="AD9" s="31"/>
      <c r="AE9" s="18" t="s">
        <v>19</v>
      </c>
      <c r="AF9" s="18" t="s">
        <v>20</v>
      </c>
      <c r="AG9" s="29"/>
      <c r="AH9" s="18" t="s">
        <v>19</v>
      </c>
      <c r="AI9" s="18" t="s">
        <v>20</v>
      </c>
      <c r="AJ9" s="29"/>
      <c r="AK9" s="18" t="s">
        <v>19</v>
      </c>
      <c r="AL9" s="18" t="s">
        <v>20</v>
      </c>
      <c r="AM9" s="29"/>
      <c r="AN9" s="18" t="s">
        <v>19</v>
      </c>
      <c r="AO9" s="18" t="s">
        <v>20</v>
      </c>
      <c r="AP9" s="29"/>
      <c r="AQ9" s="18" t="s">
        <v>19</v>
      </c>
      <c r="AR9" s="18" t="s">
        <v>20</v>
      </c>
      <c r="AS9" s="18" t="s">
        <v>19</v>
      </c>
      <c r="AT9" s="18" t="s">
        <v>20</v>
      </c>
      <c r="AU9" s="18" t="s">
        <v>19</v>
      </c>
      <c r="AV9" s="18" t="s">
        <v>20</v>
      </c>
      <c r="AW9" s="18" t="s">
        <v>19</v>
      </c>
      <c r="AX9" s="18" t="s">
        <v>20</v>
      </c>
      <c r="AY9" s="18" t="s">
        <v>19</v>
      </c>
      <c r="AZ9" s="18" t="s">
        <v>20</v>
      </c>
    </row>
    <row r="10" spans="1:67" s="28" customFormat="1" ht="34.5" customHeight="1" x14ac:dyDescent="0.25">
      <c r="A10" s="26"/>
      <c r="B10" s="26" t="s">
        <v>2</v>
      </c>
      <c r="C10" s="27">
        <f t="shared" ref="C10:AH10" si="0">+SUM(C11:C25)</f>
        <v>611105.48638999998</v>
      </c>
      <c r="D10" s="27">
        <f t="shared" si="0"/>
        <v>387337.37896</v>
      </c>
      <c r="E10" s="27">
        <f t="shared" si="0"/>
        <v>250926.23308999999</v>
      </c>
      <c r="F10" s="27">
        <f t="shared" si="0"/>
        <v>205867.42633000002</v>
      </c>
      <c r="G10" s="27">
        <f t="shared" si="0"/>
        <v>46260</v>
      </c>
      <c r="H10" s="27">
        <f t="shared" si="0"/>
        <v>63170.464599999999</v>
      </c>
      <c r="I10" s="27">
        <f t="shared" si="0"/>
        <v>51668.151180000001</v>
      </c>
      <c r="J10" s="27">
        <f t="shared" si="0"/>
        <v>31280.710899999995</v>
      </c>
      <c r="K10" s="27">
        <f t="shared" si="0"/>
        <v>22710.292550000002</v>
      </c>
      <c r="L10" s="27">
        <f t="shared" si="0"/>
        <v>69</v>
      </c>
      <c r="M10" s="27">
        <f t="shared" si="0"/>
        <v>154627.95759000001</v>
      </c>
      <c r="N10" s="27">
        <f t="shared" si="0"/>
        <v>130470.98660000003</v>
      </c>
      <c r="O10" s="27">
        <f t="shared" si="0"/>
        <v>4</v>
      </c>
      <c r="P10" s="27">
        <f t="shared" si="0"/>
        <v>1847.1</v>
      </c>
      <c r="Q10" s="27">
        <f t="shared" si="0"/>
        <v>1017.996</v>
      </c>
      <c r="R10" s="27">
        <f t="shared" si="0"/>
        <v>55021</v>
      </c>
      <c r="S10" s="27">
        <f t="shared" si="0"/>
        <v>36570.103300000002</v>
      </c>
      <c r="T10" s="27">
        <f t="shared" si="0"/>
        <v>30815.178369999998</v>
      </c>
      <c r="U10" s="27">
        <f t="shared" si="0"/>
        <v>21929.799482993196</v>
      </c>
      <c r="V10" s="27">
        <f t="shared" si="0"/>
        <v>108389.47840000001</v>
      </c>
      <c r="W10" s="27">
        <f t="shared" si="0"/>
        <v>80978.799040000013</v>
      </c>
      <c r="X10" s="27">
        <f t="shared" si="0"/>
        <v>8605</v>
      </c>
      <c r="Y10" s="27">
        <f t="shared" si="0"/>
        <v>8870.4719999999998</v>
      </c>
      <c r="Z10" s="27">
        <f t="shared" si="0"/>
        <v>4220.2915700000003</v>
      </c>
      <c r="AA10" s="27">
        <f t="shared" si="0"/>
        <v>1138</v>
      </c>
      <c r="AB10" s="27">
        <f t="shared" si="0"/>
        <v>1729.421</v>
      </c>
      <c r="AC10" s="27">
        <f t="shared" si="0"/>
        <v>559.89702</v>
      </c>
      <c r="AD10" s="27">
        <f t="shared" si="0"/>
        <v>4652.7994829931968</v>
      </c>
      <c r="AE10" s="27">
        <f t="shared" si="0"/>
        <v>6498.2296000000006</v>
      </c>
      <c r="AF10" s="27">
        <f t="shared" si="0"/>
        <v>3419.8076199999996</v>
      </c>
      <c r="AG10" s="27">
        <f t="shared" si="0"/>
        <v>4646</v>
      </c>
      <c r="AH10" s="27">
        <f t="shared" si="0"/>
        <v>63006.2258</v>
      </c>
      <c r="AI10" s="27">
        <f t="shared" ref="AI10:AZ10" si="1">+SUM(AI11:AI25)</f>
        <v>51501.368829999999</v>
      </c>
      <c r="AJ10" s="27">
        <f t="shared" si="1"/>
        <v>2888</v>
      </c>
      <c r="AK10" s="27">
        <f t="shared" si="1"/>
        <v>28285.13</v>
      </c>
      <c r="AL10" s="27">
        <f t="shared" si="1"/>
        <v>21277.434000000005</v>
      </c>
      <c r="AM10" s="27">
        <f t="shared" si="1"/>
        <v>2584</v>
      </c>
      <c r="AN10" s="27">
        <f t="shared" si="1"/>
        <v>8466.99</v>
      </c>
      <c r="AO10" s="27">
        <f t="shared" si="1"/>
        <v>5075.4027400000004</v>
      </c>
      <c r="AP10" s="27">
        <f t="shared" si="1"/>
        <v>14</v>
      </c>
      <c r="AQ10" s="27">
        <f t="shared" si="1"/>
        <v>6323.6550999999999</v>
      </c>
      <c r="AR10" s="27">
        <f t="shared" si="1"/>
        <v>4402.7342200000003</v>
      </c>
      <c r="AS10" s="27">
        <f t="shared" si="1"/>
        <v>25908.118000000002</v>
      </c>
      <c r="AT10" s="27">
        <f t="shared" si="1"/>
        <v>17429.09186</v>
      </c>
      <c r="AU10" s="27">
        <f t="shared" si="1"/>
        <v>11050.313599999999</v>
      </c>
      <c r="AV10" s="27">
        <f t="shared" si="1"/>
        <v>5543.1865899999993</v>
      </c>
      <c r="AW10" s="27">
        <f t="shared" si="1"/>
        <v>28104.544999999998</v>
      </c>
      <c r="AX10" s="27">
        <f t="shared" si="1"/>
        <v>3716.5646099999999</v>
      </c>
      <c r="AY10" s="27">
        <f t="shared" si="1"/>
        <v>135366.04990000001</v>
      </c>
      <c r="AZ10" s="27">
        <f t="shared" si="1"/>
        <v>33508.995199999976</v>
      </c>
    </row>
    <row r="11" spans="1:67" s="7" customFormat="1" ht="20.25" x14ac:dyDescent="0.2">
      <c r="A11" s="22">
        <v>1</v>
      </c>
      <c r="B11" s="23" t="s">
        <v>25</v>
      </c>
      <c r="C11" s="21">
        <f>+E11+S11+V11+AN11+AQ11+AS11+AU11+AW11+AY11</f>
        <v>32858.262589999998</v>
      </c>
      <c r="D11" s="21">
        <f t="shared" ref="D11:D25" si="2">+F11+T11+W11+AO11+AR11+AT11+AV11+AX11+AZ11</f>
        <v>21510.754550000001</v>
      </c>
      <c r="E11" s="24">
        <f>+H11+J11+M11+P11</f>
        <v>14840.76179</v>
      </c>
      <c r="F11" s="24">
        <f>+I11+K11+N11+Q11</f>
        <v>8816.8120900000013</v>
      </c>
      <c r="G11" s="24">
        <v>1255</v>
      </c>
      <c r="H11" s="24">
        <v>2935.7919999999999</v>
      </c>
      <c r="I11" s="24">
        <v>1598.0569699999999</v>
      </c>
      <c r="J11" s="24">
        <v>1903.4349999999999</v>
      </c>
      <c r="K11" s="24">
        <v>1165.23098</v>
      </c>
      <c r="L11" s="24">
        <v>4</v>
      </c>
      <c r="M11" s="24">
        <v>9216.8347900000008</v>
      </c>
      <c r="N11" s="24">
        <v>5268.8241400000006</v>
      </c>
      <c r="O11" s="24">
        <v>1</v>
      </c>
      <c r="P11" s="24">
        <v>784.7</v>
      </c>
      <c r="Q11" s="24">
        <v>784.7</v>
      </c>
      <c r="R11" s="24">
        <v>9672</v>
      </c>
      <c r="S11" s="24">
        <v>5685</v>
      </c>
      <c r="T11" s="24">
        <v>5416.8061500000003</v>
      </c>
      <c r="U11" s="24">
        <f>+X11+AA11+AD11+AG11+AJ11</f>
        <v>880.47843537414963</v>
      </c>
      <c r="V11" s="24">
        <f t="shared" ref="V11:W24" si="3">+Y11+AB11+AE11+AH11+AK11</f>
        <v>7639.4137999999994</v>
      </c>
      <c r="W11" s="24">
        <f t="shared" si="3"/>
        <v>3998.36402</v>
      </c>
      <c r="X11" s="24">
        <v>505</v>
      </c>
      <c r="Y11" s="24">
        <v>353.95</v>
      </c>
      <c r="Z11" s="24">
        <v>247.7989</v>
      </c>
      <c r="AA11" s="24">
        <v>143</v>
      </c>
      <c r="AB11" s="24">
        <v>93.2</v>
      </c>
      <c r="AC11" s="24">
        <v>70.293320000000008</v>
      </c>
      <c r="AD11" s="24">
        <f>+AF11/0.735</f>
        <v>26.478435374149612</v>
      </c>
      <c r="AE11" s="24">
        <v>256.23800000000006</v>
      </c>
      <c r="AF11" s="24">
        <v>19.461649999999963</v>
      </c>
      <c r="AG11" s="24">
        <f>+INT(AD11)</f>
        <v>26</v>
      </c>
      <c r="AH11" s="24">
        <v>4126.0257999999994</v>
      </c>
      <c r="AI11" s="24">
        <v>2335.0201499999998</v>
      </c>
      <c r="AJ11" s="24">
        <v>180</v>
      </c>
      <c r="AK11" s="24">
        <v>2810</v>
      </c>
      <c r="AL11" s="24">
        <v>1325.79</v>
      </c>
      <c r="AM11" s="24">
        <v>248</v>
      </c>
      <c r="AN11" s="24">
        <v>1126.3499999999999</v>
      </c>
      <c r="AO11" s="24">
        <v>487.98406</v>
      </c>
      <c r="AP11" s="24">
        <v>1</v>
      </c>
      <c r="AQ11" s="24">
        <v>84.481999999999999</v>
      </c>
      <c r="AR11" s="24">
        <v>48.523150000000001</v>
      </c>
      <c r="AS11" s="24">
        <v>1565.125</v>
      </c>
      <c r="AT11" s="24">
        <v>1217.03306</v>
      </c>
      <c r="AU11" s="24">
        <v>217.90799999999999</v>
      </c>
      <c r="AV11" s="24">
        <v>145.047</v>
      </c>
      <c r="AW11" s="24">
        <v>950.43899999999996</v>
      </c>
      <c r="AX11" s="24">
        <v>98.338350000000005</v>
      </c>
      <c r="AY11" s="24">
        <v>748.78300000000309</v>
      </c>
      <c r="AZ11" s="24">
        <v>1281.846669999999</v>
      </c>
      <c r="BB11" s="19">
        <v>32858.262589999998</v>
      </c>
      <c r="BC11" s="19">
        <v>21510.754550000001</v>
      </c>
      <c r="BD11" s="20">
        <f>+BB11-C11</f>
        <v>0</v>
      </c>
      <c r="BE11" s="20">
        <f t="shared" ref="BE11:BE25" si="4">+BC11-D11</f>
        <v>0</v>
      </c>
      <c r="BF11" s="15"/>
      <c r="BG11" s="15"/>
    </row>
    <row r="12" spans="1:67" s="7" customFormat="1" ht="20.25" x14ac:dyDescent="0.2">
      <c r="A12" s="22">
        <v>2</v>
      </c>
      <c r="B12" s="23" t="s">
        <v>26</v>
      </c>
      <c r="C12" s="21">
        <f t="shared" ref="C12:C25" si="5">+E12+S12+V12+AN12+AQ12+AS12+AU12+AW12+AY12</f>
        <v>34521.697200000002</v>
      </c>
      <c r="D12" s="21">
        <f t="shared" si="2"/>
        <v>29344.846109999999</v>
      </c>
      <c r="E12" s="24">
        <f t="shared" ref="E12:F24" si="6">+H12+J12+M12+P12</f>
        <v>17571.780900000002</v>
      </c>
      <c r="F12" s="24">
        <f t="shared" si="6"/>
        <v>15368.24301</v>
      </c>
      <c r="G12" s="24">
        <v>1608</v>
      </c>
      <c r="H12" s="24">
        <v>2461.48</v>
      </c>
      <c r="I12" s="24">
        <v>2374.83365</v>
      </c>
      <c r="J12" s="24">
        <v>2060.7264</v>
      </c>
      <c r="K12" s="24">
        <v>1777.88914</v>
      </c>
      <c r="L12" s="24">
        <v>6</v>
      </c>
      <c r="M12" s="24">
        <f>14269.5745-1220</f>
        <v>13049.574500000001</v>
      </c>
      <c r="N12" s="24">
        <f>11223.52022-8</f>
        <v>11215.52022</v>
      </c>
      <c r="O12" s="24">
        <v>0</v>
      </c>
      <c r="P12" s="24">
        <v>0</v>
      </c>
      <c r="Q12" s="24">
        <v>0</v>
      </c>
      <c r="R12" s="24">
        <v>2231</v>
      </c>
      <c r="S12" s="24">
        <v>1421.105</v>
      </c>
      <c r="T12" s="24">
        <v>1249.4672700000001</v>
      </c>
      <c r="U12" s="24">
        <f t="shared" ref="U12:U25" si="7">+X12+AA12+AD12+AG12+AJ12</f>
        <v>3620.7942040816329</v>
      </c>
      <c r="V12" s="24">
        <f t="shared" si="3"/>
        <v>11530.501700000001</v>
      </c>
      <c r="W12" s="24">
        <f t="shared" si="3"/>
        <v>10509.456770000001</v>
      </c>
      <c r="X12" s="24">
        <v>3071</v>
      </c>
      <c r="Y12" s="24">
        <v>1970.8916999999999</v>
      </c>
      <c r="Z12" s="24">
        <v>1505.153</v>
      </c>
      <c r="AA12" s="24">
        <v>91</v>
      </c>
      <c r="AB12" s="24">
        <v>73.400000000000006</v>
      </c>
      <c r="AC12" s="24">
        <v>45.040019999999998</v>
      </c>
      <c r="AD12" s="24">
        <f t="shared" ref="AD12:AD24" si="8">+AF12/0.735</f>
        <v>57.79420408163265</v>
      </c>
      <c r="AE12" s="24">
        <v>106.71</v>
      </c>
      <c r="AF12" s="24">
        <v>42.478739999999995</v>
      </c>
      <c r="AG12" s="24">
        <f t="shared" ref="AG12:AG24" si="9">+INT(AD12)</f>
        <v>57</v>
      </c>
      <c r="AH12" s="24">
        <v>6562</v>
      </c>
      <c r="AI12" s="24">
        <v>6386.4100099999996</v>
      </c>
      <c r="AJ12" s="24">
        <v>344</v>
      </c>
      <c r="AK12" s="24">
        <v>2817.5</v>
      </c>
      <c r="AL12" s="24">
        <v>2530.375</v>
      </c>
      <c r="AM12" s="24">
        <v>141</v>
      </c>
      <c r="AN12" s="24">
        <v>429.74299999999999</v>
      </c>
      <c r="AO12" s="24">
        <v>276.55852000000004</v>
      </c>
      <c r="AP12" s="24">
        <v>1</v>
      </c>
      <c r="AQ12" s="24">
        <v>76.525000000000006</v>
      </c>
      <c r="AR12" s="24">
        <v>68.657270000000011</v>
      </c>
      <c r="AS12" s="24">
        <v>1717.104</v>
      </c>
      <c r="AT12" s="24">
        <v>1458.11085</v>
      </c>
      <c r="AU12" s="24">
        <v>206.53</v>
      </c>
      <c r="AV12" s="24">
        <v>182.64226000000002</v>
      </c>
      <c r="AW12" s="24">
        <v>1566.912</v>
      </c>
      <c r="AX12" s="24">
        <v>231.13926000000001</v>
      </c>
      <c r="AY12" s="24">
        <v>1.4956</v>
      </c>
      <c r="AZ12" s="24">
        <v>0.57089999999999996</v>
      </c>
      <c r="BB12" s="19">
        <v>34521.697200000002</v>
      </c>
      <c r="BC12" s="19">
        <v>29344.84607</v>
      </c>
      <c r="BD12" s="20">
        <f t="shared" ref="BD12:BD25" si="10">+BB12-C12</f>
        <v>0</v>
      </c>
      <c r="BE12" s="20">
        <f t="shared" si="4"/>
        <v>-3.9999998989515007E-5</v>
      </c>
      <c r="BF12" s="15"/>
      <c r="BG12" s="15"/>
    </row>
    <row r="13" spans="1:67" s="7" customFormat="1" ht="20.25" x14ac:dyDescent="0.2">
      <c r="A13" s="22">
        <f t="shared" ref="A13:A24" si="11">+A12+1</f>
        <v>3</v>
      </c>
      <c r="B13" s="23" t="s">
        <v>27</v>
      </c>
      <c r="C13" s="21">
        <f t="shared" si="5"/>
        <v>28072.533599999999</v>
      </c>
      <c r="D13" s="21">
        <f t="shared" si="2"/>
        <v>33097.947630000002</v>
      </c>
      <c r="E13" s="24">
        <f t="shared" si="6"/>
        <v>7207.7975999999999</v>
      </c>
      <c r="F13" s="24">
        <f t="shared" si="6"/>
        <v>16939.708210000001</v>
      </c>
      <c r="G13" s="24">
        <v>1081</v>
      </c>
      <c r="H13" s="24">
        <v>1571.6949999999999</v>
      </c>
      <c r="I13" s="24">
        <v>1501.7194099999999</v>
      </c>
      <c r="J13" s="24">
        <v>1448.5876000000001</v>
      </c>
      <c r="K13" s="24">
        <v>1205.6270400000001</v>
      </c>
      <c r="L13" s="24">
        <v>4</v>
      </c>
      <c r="M13" s="24">
        <f>5056.515-960</f>
        <v>4096.5150000000003</v>
      </c>
      <c r="N13" s="24">
        <v>14232.36176</v>
      </c>
      <c r="O13" s="24">
        <v>0</v>
      </c>
      <c r="P13" s="24">
        <v>91</v>
      </c>
      <c r="Q13" s="24">
        <v>0</v>
      </c>
      <c r="R13" s="24">
        <v>6083</v>
      </c>
      <c r="S13" s="24">
        <v>3816.2222999999999</v>
      </c>
      <c r="T13" s="24">
        <v>3406.7390599999999</v>
      </c>
      <c r="U13" s="24">
        <f t="shared" si="7"/>
        <v>1477.5564625850341</v>
      </c>
      <c r="V13" s="24">
        <f t="shared" si="3"/>
        <v>13019.484999999999</v>
      </c>
      <c r="W13" s="24">
        <f t="shared" si="3"/>
        <v>11204.767230000001</v>
      </c>
      <c r="X13" s="24">
        <v>635</v>
      </c>
      <c r="Y13" s="24">
        <v>446.995</v>
      </c>
      <c r="Z13" s="24">
        <v>311.49816999999996</v>
      </c>
      <c r="AA13" s="24">
        <v>94</v>
      </c>
      <c r="AB13" s="24">
        <v>213.1</v>
      </c>
      <c r="AC13" s="24">
        <v>46.169830000000005</v>
      </c>
      <c r="AD13" s="24">
        <f t="shared" si="8"/>
        <v>349.55646258503401</v>
      </c>
      <c r="AE13" s="24">
        <v>483.5</v>
      </c>
      <c r="AF13" s="24">
        <v>256.92399999999998</v>
      </c>
      <c r="AG13" s="24">
        <f t="shared" si="9"/>
        <v>349</v>
      </c>
      <c r="AH13" s="24">
        <v>10510.89</v>
      </c>
      <c r="AI13" s="24">
        <v>10216.13523</v>
      </c>
      <c r="AJ13" s="24">
        <v>50</v>
      </c>
      <c r="AK13" s="24">
        <v>1365</v>
      </c>
      <c r="AL13" s="24">
        <v>374.04</v>
      </c>
      <c r="AM13" s="24">
        <v>196</v>
      </c>
      <c r="AN13" s="24">
        <v>907.44399999999996</v>
      </c>
      <c r="AO13" s="24">
        <v>385.93516</v>
      </c>
      <c r="AP13" s="24">
        <v>1</v>
      </c>
      <c r="AQ13" s="24">
        <v>164.90299999999999</v>
      </c>
      <c r="AR13" s="24">
        <v>114.01141</v>
      </c>
      <c r="AS13" s="24">
        <v>1493.2</v>
      </c>
      <c r="AT13" s="24">
        <v>806.73440000000005</v>
      </c>
      <c r="AU13" s="24">
        <v>154</v>
      </c>
      <c r="AV13" s="24">
        <v>84.3</v>
      </c>
      <c r="AW13" s="24">
        <v>1299.72</v>
      </c>
      <c r="AX13" s="24">
        <v>135.62950000000001</v>
      </c>
      <c r="AY13" s="24">
        <v>9.7616999999999994</v>
      </c>
      <c r="AZ13" s="24">
        <v>20.12265999999363</v>
      </c>
      <c r="BB13" s="19">
        <v>28072.533600000002</v>
      </c>
      <c r="BC13" s="19">
        <v>33097.947630000002</v>
      </c>
      <c r="BD13" s="20">
        <f t="shared" si="10"/>
        <v>0</v>
      </c>
      <c r="BE13" s="20">
        <f t="shared" si="4"/>
        <v>0</v>
      </c>
      <c r="BF13" s="15"/>
      <c r="BG13" s="15"/>
    </row>
    <row r="14" spans="1:67" s="7" customFormat="1" ht="20.25" x14ac:dyDescent="0.2">
      <c r="A14" s="22">
        <f t="shared" si="11"/>
        <v>4</v>
      </c>
      <c r="B14" s="23" t="s">
        <v>28</v>
      </c>
      <c r="C14" s="21">
        <f t="shared" si="5"/>
        <v>15548.987000000001</v>
      </c>
      <c r="D14" s="21">
        <f t="shared" si="2"/>
        <v>11654.844650000001</v>
      </c>
      <c r="E14" s="24">
        <f t="shared" si="6"/>
        <v>8880.7819999999992</v>
      </c>
      <c r="F14" s="24">
        <f t="shared" ref="F14:F24" si="12">+I14+K14+N14+Q14</f>
        <v>7040.5051600000006</v>
      </c>
      <c r="G14" s="24">
        <v>1816</v>
      </c>
      <c r="H14" s="24">
        <v>2496.114</v>
      </c>
      <c r="I14" s="24">
        <v>2361.4782099999998</v>
      </c>
      <c r="J14" s="24">
        <v>1032.3979999999999</v>
      </c>
      <c r="K14" s="24">
        <v>841.02202</v>
      </c>
      <c r="L14" s="24">
        <v>5</v>
      </c>
      <c r="M14" s="24">
        <f>5682.77-205-160</f>
        <v>5317.77</v>
      </c>
      <c r="N14" s="24">
        <v>3838.004930000001</v>
      </c>
      <c r="O14" s="24">
        <v>0</v>
      </c>
      <c r="P14" s="24">
        <v>34.5</v>
      </c>
      <c r="Q14" s="24">
        <v>0</v>
      </c>
      <c r="R14" s="24">
        <v>957</v>
      </c>
      <c r="S14" s="24">
        <v>780.6</v>
      </c>
      <c r="T14" s="24">
        <v>536.27456000000006</v>
      </c>
      <c r="U14" s="24">
        <f t="shared" si="7"/>
        <v>1092.2094829931973</v>
      </c>
      <c r="V14" s="24">
        <f t="shared" si="3"/>
        <v>3406.38</v>
      </c>
      <c r="W14" s="24">
        <f t="shared" si="3"/>
        <v>2481.8964700000001</v>
      </c>
      <c r="X14" s="24">
        <v>46</v>
      </c>
      <c r="Y14" s="24">
        <v>47.554000000000002</v>
      </c>
      <c r="Z14" s="24">
        <v>22.821000000000002</v>
      </c>
      <c r="AA14" s="24">
        <v>26</v>
      </c>
      <c r="AB14" s="24">
        <v>66.5</v>
      </c>
      <c r="AC14" s="24">
        <v>12.872</v>
      </c>
      <c r="AD14" s="24">
        <f t="shared" si="8"/>
        <v>471.20948299319724</v>
      </c>
      <c r="AE14" s="24">
        <v>487.07600000000002</v>
      </c>
      <c r="AF14" s="24">
        <v>346.33896999999996</v>
      </c>
      <c r="AG14" s="24">
        <f t="shared" si="9"/>
        <v>471</v>
      </c>
      <c r="AH14" s="24">
        <v>1700</v>
      </c>
      <c r="AI14" s="24">
        <v>1521.6645000000001</v>
      </c>
      <c r="AJ14" s="24">
        <v>78</v>
      </c>
      <c r="AK14" s="24">
        <v>1105.25</v>
      </c>
      <c r="AL14" s="24">
        <v>578.20000000000005</v>
      </c>
      <c r="AM14" s="24">
        <v>48</v>
      </c>
      <c r="AN14" s="24">
        <v>180.5</v>
      </c>
      <c r="AO14" s="24">
        <v>95.308850000000007</v>
      </c>
      <c r="AP14" s="24">
        <v>1</v>
      </c>
      <c r="AQ14" s="24">
        <v>181.77199999999999</v>
      </c>
      <c r="AR14" s="24">
        <v>92.377330000000001</v>
      </c>
      <c r="AS14" s="24">
        <v>1138.7</v>
      </c>
      <c r="AT14" s="24">
        <v>988.2</v>
      </c>
      <c r="AU14" s="24">
        <v>149.18</v>
      </c>
      <c r="AV14" s="24">
        <v>117.6</v>
      </c>
      <c r="AW14" s="24">
        <v>625.49</v>
      </c>
      <c r="AX14" s="24">
        <v>100</v>
      </c>
      <c r="AY14" s="24">
        <v>205.583</v>
      </c>
      <c r="AZ14" s="24">
        <v>202.6822800000009</v>
      </c>
      <c r="BB14" s="19">
        <v>15548.986999999999</v>
      </c>
      <c r="BC14" s="19">
        <v>11654.844650000001</v>
      </c>
      <c r="BD14" s="20">
        <f t="shared" si="10"/>
        <v>0</v>
      </c>
      <c r="BE14" s="20">
        <f t="shared" si="4"/>
        <v>0</v>
      </c>
      <c r="BF14" s="15"/>
      <c r="BG14" s="15"/>
    </row>
    <row r="15" spans="1:67" s="7" customFormat="1" ht="20.25" x14ac:dyDescent="0.2">
      <c r="A15" s="22">
        <f t="shared" si="11"/>
        <v>5</v>
      </c>
      <c r="B15" s="23" t="s">
        <v>29</v>
      </c>
      <c r="C15" s="21">
        <f t="shared" si="5"/>
        <v>31687.900600000001</v>
      </c>
      <c r="D15" s="21">
        <f t="shared" si="2"/>
        <v>25942.16977</v>
      </c>
      <c r="E15" s="24">
        <f t="shared" si="6"/>
        <v>15821.361600000002</v>
      </c>
      <c r="F15" s="24">
        <f t="shared" si="12"/>
        <v>13170.851279999999</v>
      </c>
      <c r="G15" s="24">
        <v>6054</v>
      </c>
      <c r="H15" s="24">
        <v>7030.03</v>
      </c>
      <c r="I15" s="24">
        <v>6414.7501199999997</v>
      </c>
      <c r="J15" s="24">
        <v>2965.9533999999999</v>
      </c>
      <c r="K15" s="24">
        <v>2492.8463299999999</v>
      </c>
      <c r="L15" s="24">
        <v>5</v>
      </c>
      <c r="M15" s="24">
        <v>5675.3782000000028</v>
      </c>
      <c r="N15" s="24">
        <v>4263.2548299999999</v>
      </c>
      <c r="O15" s="24">
        <v>0</v>
      </c>
      <c r="P15" s="24">
        <v>150</v>
      </c>
      <c r="Q15" s="24">
        <v>0</v>
      </c>
      <c r="R15" s="24">
        <v>6530</v>
      </c>
      <c r="S15" s="24">
        <v>4110</v>
      </c>
      <c r="T15" s="24">
        <v>3656.9577100000001</v>
      </c>
      <c r="U15" s="24">
        <f t="shared" si="7"/>
        <v>1653.7482993197279</v>
      </c>
      <c r="V15" s="24">
        <f t="shared" si="3"/>
        <v>7563.8869999999997</v>
      </c>
      <c r="W15" s="24">
        <f t="shared" si="3"/>
        <v>5407.7052100000001</v>
      </c>
      <c r="X15" s="24">
        <v>1223</v>
      </c>
      <c r="Y15" s="24">
        <v>1528.078</v>
      </c>
      <c r="Z15" s="24">
        <v>599.71253999999999</v>
      </c>
      <c r="AA15" s="24">
        <v>69</v>
      </c>
      <c r="AB15" s="24">
        <v>200</v>
      </c>
      <c r="AC15" s="24">
        <v>34.197849999999995</v>
      </c>
      <c r="AD15" s="24">
        <f t="shared" si="8"/>
        <v>99.748299319727892</v>
      </c>
      <c r="AE15" s="24">
        <v>28.308999999999997</v>
      </c>
      <c r="AF15" s="24">
        <v>73.314999999999998</v>
      </c>
      <c r="AG15" s="24">
        <f t="shared" si="9"/>
        <v>99</v>
      </c>
      <c r="AH15" s="24">
        <v>3807.5</v>
      </c>
      <c r="AI15" s="24">
        <v>3498.79882</v>
      </c>
      <c r="AJ15" s="24">
        <v>163</v>
      </c>
      <c r="AK15" s="24">
        <v>2000</v>
      </c>
      <c r="AL15" s="24">
        <v>1201.681</v>
      </c>
      <c r="AM15" s="24">
        <v>66</v>
      </c>
      <c r="AN15" s="24">
        <v>0</v>
      </c>
      <c r="AO15" s="24">
        <v>129.79818</v>
      </c>
      <c r="AP15" s="24">
        <v>1</v>
      </c>
      <c r="AQ15" s="24">
        <v>238.76900000000001</v>
      </c>
      <c r="AR15" s="24">
        <v>196.53438</v>
      </c>
      <c r="AS15" s="24">
        <v>1577.74</v>
      </c>
      <c r="AT15" s="24">
        <v>1154.97117</v>
      </c>
      <c r="AU15" s="24">
        <v>186.77099999999999</v>
      </c>
      <c r="AV15" s="24">
        <v>161.6454</v>
      </c>
      <c r="AW15" s="24">
        <v>1738.098</v>
      </c>
      <c r="AX15" s="24">
        <v>0</v>
      </c>
      <c r="AY15" s="24">
        <v>451.27399999999761</v>
      </c>
      <c r="AZ15" s="24">
        <v>2063.7064399999981</v>
      </c>
      <c r="BB15" s="19">
        <v>31687.900600000001</v>
      </c>
      <c r="BC15" s="19">
        <v>25942.16977</v>
      </c>
      <c r="BD15" s="20">
        <f t="shared" si="10"/>
        <v>0</v>
      </c>
      <c r="BE15" s="20">
        <f t="shared" si="4"/>
        <v>0</v>
      </c>
      <c r="BF15" s="15"/>
      <c r="BG15" s="15"/>
    </row>
    <row r="16" spans="1:67" s="7" customFormat="1" ht="20.25" x14ac:dyDescent="0.2">
      <c r="A16" s="22">
        <f t="shared" si="11"/>
        <v>6</v>
      </c>
      <c r="B16" s="23" t="s">
        <v>30</v>
      </c>
      <c r="C16" s="21">
        <f t="shared" si="5"/>
        <v>26159.522000000004</v>
      </c>
      <c r="D16" s="21">
        <f t="shared" si="2"/>
        <v>20409.917870000001</v>
      </c>
      <c r="E16" s="24">
        <f t="shared" si="6"/>
        <v>14251.197</v>
      </c>
      <c r="F16" s="24">
        <f t="shared" si="12"/>
        <v>11603.42503</v>
      </c>
      <c r="G16" s="24">
        <v>2353</v>
      </c>
      <c r="H16" s="24">
        <v>3395.27</v>
      </c>
      <c r="I16" s="24">
        <v>2628.14743</v>
      </c>
      <c r="J16" s="24">
        <v>882.88400000000001</v>
      </c>
      <c r="K16" s="24">
        <v>638.49355000000003</v>
      </c>
      <c r="L16" s="24">
        <v>2</v>
      </c>
      <c r="M16" s="24">
        <f>10443.043-470</f>
        <v>9973.0429999999997</v>
      </c>
      <c r="N16" s="24">
        <v>8336.7840500000002</v>
      </c>
      <c r="O16" s="24">
        <v>0</v>
      </c>
      <c r="P16" s="24">
        <v>0</v>
      </c>
      <c r="Q16" s="24">
        <v>0</v>
      </c>
      <c r="R16" s="24">
        <v>3096</v>
      </c>
      <c r="S16" s="24">
        <v>2188.63</v>
      </c>
      <c r="T16" s="24">
        <v>1733.9485900000002</v>
      </c>
      <c r="U16" s="24">
        <f t="shared" si="7"/>
        <v>1169.3327482993197</v>
      </c>
      <c r="V16" s="24">
        <f t="shared" si="3"/>
        <v>6375.5619999999999</v>
      </c>
      <c r="W16" s="24">
        <f t="shared" si="3"/>
        <v>5421.7403299999996</v>
      </c>
      <c r="X16" s="24">
        <v>467</v>
      </c>
      <c r="Y16" s="24">
        <v>318.452</v>
      </c>
      <c r="Z16" s="24">
        <v>228.97900000000001</v>
      </c>
      <c r="AA16" s="24">
        <v>0</v>
      </c>
      <c r="AB16" s="24">
        <v>82.76</v>
      </c>
      <c r="AC16" s="24">
        <v>0</v>
      </c>
      <c r="AD16" s="24">
        <f t="shared" si="8"/>
        <v>283.33274829931975</v>
      </c>
      <c r="AE16" s="24">
        <v>299.17</v>
      </c>
      <c r="AF16" s="24">
        <v>208.24957000000001</v>
      </c>
      <c r="AG16" s="24">
        <f t="shared" si="9"/>
        <v>283</v>
      </c>
      <c r="AH16" s="24">
        <v>4429.3500000000004</v>
      </c>
      <c r="AI16" s="24">
        <v>3983.8417599999998</v>
      </c>
      <c r="AJ16" s="24">
        <v>136</v>
      </c>
      <c r="AK16" s="24">
        <v>1245.83</v>
      </c>
      <c r="AL16" s="24">
        <v>1000.67</v>
      </c>
      <c r="AM16" s="24">
        <v>191</v>
      </c>
      <c r="AN16" s="24">
        <v>437.5</v>
      </c>
      <c r="AO16" s="24">
        <v>374.59861999999998</v>
      </c>
      <c r="AP16" s="24">
        <v>1</v>
      </c>
      <c r="AQ16" s="24">
        <v>112.675</v>
      </c>
      <c r="AR16" s="24">
        <v>56.484960000000001</v>
      </c>
      <c r="AS16" s="24">
        <v>1528.5</v>
      </c>
      <c r="AT16" s="24">
        <v>765.92489</v>
      </c>
      <c r="AU16" s="24">
        <v>173.07499999999999</v>
      </c>
      <c r="AV16" s="24">
        <v>84.102699999999999</v>
      </c>
      <c r="AW16" s="24">
        <v>670.90099999999995</v>
      </c>
      <c r="AX16" s="24">
        <v>0</v>
      </c>
      <c r="AY16" s="24">
        <v>421.48200000000003</v>
      </c>
      <c r="AZ16" s="24">
        <v>369.69275000000198</v>
      </c>
      <c r="BB16" s="19">
        <v>26159.522000000001</v>
      </c>
      <c r="BC16" s="19">
        <v>20409.917870000001</v>
      </c>
      <c r="BD16" s="20">
        <f t="shared" si="10"/>
        <v>0</v>
      </c>
      <c r="BE16" s="20">
        <f t="shared" si="4"/>
        <v>0</v>
      </c>
      <c r="BF16" s="15"/>
      <c r="BG16" s="15"/>
    </row>
    <row r="17" spans="1:59" s="7" customFormat="1" ht="20.25" x14ac:dyDescent="0.2">
      <c r="A17" s="22">
        <f t="shared" si="11"/>
        <v>7</v>
      </c>
      <c r="B17" s="23" t="s">
        <v>31</v>
      </c>
      <c r="C17" s="21">
        <f t="shared" si="5"/>
        <v>44433.915199999996</v>
      </c>
      <c r="D17" s="21">
        <f t="shared" si="2"/>
        <v>36764.235270000005</v>
      </c>
      <c r="E17" s="24">
        <f t="shared" si="6"/>
        <v>28118.665199999996</v>
      </c>
      <c r="F17" s="24">
        <f t="shared" si="12"/>
        <v>23044.793859999998</v>
      </c>
      <c r="G17" s="24">
        <v>3596</v>
      </c>
      <c r="H17" s="24">
        <v>5609.34</v>
      </c>
      <c r="I17" s="24">
        <v>4005.8246600000002</v>
      </c>
      <c r="J17" s="24">
        <v>3565.511</v>
      </c>
      <c r="K17" s="24">
        <v>2109.52043</v>
      </c>
      <c r="L17" s="24">
        <v>5</v>
      </c>
      <c r="M17" s="24">
        <f>19624.1442-680.33</f>
        <v>18943.814199999997</v>
      </c>
      <c r="N17" s="24">
        <f>17026.62657-97.1778</f>
        <v>16929.448769999999</v>
      </c>
      <c r="O17" s="24">
        <v>0</v>
      </c>
      <c r="P17" s="24">
        <v>0</v>
      </c>
      <c r="Q17" s="24">
        <v>0</v>
      </c>
      <c r="R17" s="24">
        <v>3464</v>
      </c>
      <c r="S17" s="24">
        <v>2500</v>
      </c>
      <c r="T17" s="24">
        <v>1940.10643</v>
      </c>
      <c r="U17" s="24">
        <f t="shared" si="7"/>
        <v>1393.6476190476192</v>
      </c>
      <c r="V17" s="24">
        <f t="shared" si="3"/>
        <v>10280.81</v>
      </c>
      <c r="W17" s="24">
        <f t="shared" si="3"/>
        <v>9603.1268899999995</v>
      </c>
      <c r="X17" s="24">
        <v>394</v>
      </c>
      <c r="Y17" s="24">
        <v>900</v>
      </c>
      <c r="Z17" s="24">
        <v>193.3229</v>
      </c>
      <c r="AA17" s="24">
        <v>0</v>
      </c>
      <c r="AB17" s="24">
        <v>60</v>
      </c>
      <c r="AC17" s="24">
        <v>0</v>
      </c>
      <c r="AD17" s="24">
        <f t="shared" si="8"/>
        <v>240.64761904761906</v>
      </c>
      <c r="AE17" s="24">
        <v>387.31</v>
      </c>
      <c r="AF17" s="24">
        <v>176.876</v>
      </c>
      <c r="AG17" s="24">
        <f t="shared" si="9"/>
        <v>240</v>
      </c>
      <c r="AH17" s="24">
        <v>6190.5</v>
      </c>
      <c r="AI17" s="24">
        <v>5417.0814600000003</v>
      </c>
      <c r="AJ17" s="24">
        <v>519</v>
      </c>
      <c r="AK17" s="24">
        <v>2743</v>
      </c>
      <c r="AL17" s="24">
        <v>3815.8465299999998</v>
      </c>
      <c r="AM17" s="24">
        <v>134</v>
      </c>
      <c r="AN17" s="24">
        <v>540</v>
      </c>
      <c r="AO17" s="24">
        <v>262.64709999999997</v>
      </c>
      <c r="AP17" s="24">
        <v>1</v>
      </c>
      <c r="AQ17" s="24">
        <v>172.8</v>
      </c>
      <c r="AR17" s="24">
        <v>118.35968</v>
      </c>
      <c r="AS17" s="24">
        <v>1282.2</v>
      </c>
      <c r="AT17" s="24">
        <v>899.11381000000006</v>
      </c>
      <c r="AU17" s="24">
        <v>136.80000000000001</v>
      </c>
      <c r="AV17" s="24">
        <v>110.93</v>
      </c>
      <c r="AW17" s="24">
        <v>1400.64</v>
      </c>
      <c r="AX17" s="24">
        <v>784.65750000000003</v>
      </c>
      <c r="AY17" s="24">
        <v>2</v>
      </c>
      <c r="AZ17" s="24">
        <v>0.5</v>
      </c>
      <c r="BB17" s="19">
        <v>44433.915200000003</v>
      </c>
      <c r="BC17" s="19">
        <v>36764.235240000002</v>
      </c>
      <c r="BD17" s="20">
        <f t="shared" si="10"/>
        <v>0</v>
      </c>
      <c r="BE17" s="20">
        <f t="shared" si="4"/>
        <v>-3.0000002880115062E-5</v>
      </c>
      <c r="BF17" s="15"/>
      <c r="BG17" s="15"/>
    </row>
    <row r="18" spans="1:59" s="7" customFormat="1" ht="20.25" x14ac:dyDescent="0.2">
      <c r="A18" s="22">
        <f t="shared" si="11"/>
        <v>8</v>
      </c>
      <c r="B18" s="23" t="s">
        <v>32</v>
      </c>
      <c r="C18" s="21">
        <f t="shared" si="5"/>
        <v>27573.009399999999</v>
      </c>
      <c r="D18" s="21">
        <f t="shared" si="2"/>
        <v>20663.449860000001</v>
      </c>
      <c r="E18" s="24">
        <f t="shared" si="6"/>
        <v>12111.160400000001</v>
      </c>
      <c r="F18" s="24">
        <f t="shared" si="12"/>
        <v>11269.440500000001</v>
      </c>
      <c r="G18" s="24">
        <v>3590</v>
      </c>
      <c r="H18" s="24">
        <v>4110</v>
      </c>
      <c r="I18" s="24">
        <v>4057.76082</v>
      </c>
      <c r="J18" s="24">
        <v>1591</v>
      </c>
      <c r="K18" s="24">
        <v>1235.4378000000002</v>
      </c>
      <c r="L18" s="24">
        <v>6</v>
      </c>
      <c r="M18" s="24">
        <f>7306.514-1096.3536</f>
        <v>6210.1604000000007</v>
      </c>
      <c r="N18" s="24">
        <v>5801.5718800000004</v>
      </c>
      <c r="O18" s="24">
        <v>1</v>
      </c>
      <c r="P18" s="24">
        <v>200</v>
      </c>
      <c r="Q18" s="24">
        <v>174.67</v>
      </c>
      <c r="R18" s="24">
        <v>746</v>
      </c>
      <c r="S18" s="24">
        <v>624</v>
      </c>
      <c r="T18" s="24">
        <v>417.82522999999998</v>
      </c>
      <c r="U18" s="24">
        <f t="shared" si="7"/>
        <v>522.20757823129259</v>
      </c>
      <c r="V18" s="24">
        <f t="shared" si="3"/>
        <v>7434.5590000000002</v>
      </c>
      <c r="W18" s="24">
        <f t="shared" si="3"/>
        <v>4653.8050899999998</v>
      </c>
      <c r="X18" s="24">
        <v>230</v>
      </c>
      <c r="Y18" s="24">
        <v>333.4</v>
      </c>
      <c r="Z18" s="24">
        <v>112.9058</v>
      </c>
      <c r="AA18" s="24">
        <v>0</v>
      </c>
      <c r="AB18" s="24">
        <v>10.859</v>
      </c>
      <c r="AC18" s="24">
        <v>0</v>
      </c>
      <c r="AD18" s="24">
        <f t="shared" si="8"/>
        <v>71.207578231292558</v>
      </c>
      <c r="AE18" s="24">
        <v>454.29999999999995</v>
      </c>
      <c r="AF18" s="24">
        <v>52.337570000000028</v>
      </c>
      <c r="AG18" s="24">
        <f t="shared" si="9"/>
        <v>71</v>
      </c>
      <c r="AH18" s="24">
        <v>4500</v>
      </c>
      <c r="AI18" s="24">
        <v>3382.5380499999997</v>
      </c>
      <c r="AJ18" s="24">
        <v>150</v>
      </c>
      <c r="AK18" s="24">
        <v>2136</v>
      </c>
      <c r="AL18" s="24">
        <v>1106.02367</v>
      </c>
      <c r="AM18" s="24">
        <v>681</v>
      </c>
      <c r="AN18" s="24">
        <v>1622</v>
      </c>
      <c r="AO18" s="24">
        <v>1335.25407</v>
      </c>
      <c r="AP18" s="24">
        <v>1</v>
      </c>
      <c r="AQ18" s="24">
        <v>1607.1</v>
      </c>
      <c r="AR18" s="24">
        <v>669.52811999999994</v>
      </c>
      <c r="AS18" s="24">
        <v>1710.3</v>
      </c>
      <c r="AT18" s="24">
        <v>1446.08853</v>
      </c>
      <c r="AU18" s="24">
        <v>274.38</v>
      </c>
      <c r="AV18" s="24">
        <v>174.72305</v>
      </c>
      <c r="AW18" s="24">
        <v>1839.51</v>
      </c>
      <c r="AX18" s="24">
        <v>363.1</v>
      </c>
      <c r="AY18" s="24">
        <v>350</v>
      </c>
      <c r="AZ18" s="24">
        <v>333.68527000000176</v>
      </c>
      <c r="BB18" s="19">
        <v>27573.009399999999</v>
      </c>
      <c r="BC18" s="19">
        <v>20663.449860000001</v>
      </c>
      <c r="BD18" s="20">
        <f t="shared" si="10"/>
        <v>0</v>
      </c>
      <c r="BE18" s="20">
        <f t="shared" si="4"/>
        <v>0</v>
      </c>
      <c r="BF18" s="15"/>
      <c r="BG18" s="15"/>
    </row>
    <row r="19" spans="1:59" s="7" customFormat="1" ht="20.25" x14ac:dyDescent="0.2">
      <c r="A19" s="22">
        <f>+A18+1</f>
        <v>9</v>
      </c>
      <c r="B19" s="23" t="s">
        <v>33</v>
      </c>
      <c r="C19" s="21">
        <f t="shared" si="5"/>
        <v>36331.585200000009</v>
      </c>
      <c r="D19" s="21">
        <f t="shared" si="2"/>
        <v>32599.254239999998</v>
      </c>
      <c r="E19" s="24">
        <f t="shared" si="6"/>
        <v>19148.623200000002</v>
      </c>
      <c r="F19" s="24">
        <f t="shared" si="12"/>
        <v>18572.420230000003</v>
      </c>
      <c r="G19" s="24">
        <v>3943</v>
      </c>
      <c r="H19" s="24">
        <v>4270.277</v>
      </c>
      <c r="I19" s="24">
        <v>4244.7236399999992</v>
      </c>
      <c r="J19" s="24">
        <v>1449.8</v>
      </c>
      <c r="K19" s="24">
        <v>1346.5998100000002</v>
      </c>
      <c r="L19" s="24">
        <v>4</v>
      </c>
      <c r="M19" s="24">
        <f>13758.2932-329.747</f>
        <v>13428.546200000001</v>
      </c>
      <c r="N19" s="24">
        <v>12981.096780000002</v>
      </c>
      <c r="O19" s="24">
        <v>0</v>
      </c>
      <c r="P19" s="24">
        <v>0</v>
      </c>
      <c r="Q19" s="24">
        <v>0</v>
      </c>
      <c r="R19" s="24">
        <v>9132</v>
      </c>
      <c r="S19" s="24">
        <v>5942.1639999999998</v>
      </c>
      <c r="T19" s="24">
        <v>5114.1350499999999</v>
      </c>
      <c r="U19" s="24">
        <f t="shared" si="7"/>
        <v>2685.2852925170068</v>
      </c>
      <c r="V19" s="24">
        <f t="shared" si="3"/>
        <v>7236.0590000000002</v>
      </c>
      <c r="W19" s="24">
        <f t="shared" si="3"/>
        <v>6442.9350900000009</v>
      </c>
      <c r="X19" s="24">
        <v>365</v>
      </c>
      <c r="Y19" s="24">
        <v>221.64099999999999</v>
      </c>
      <c r="Z19" s="24">
        <v>178.95329999999998</v>
      </c>
      <c r="AA19" s="24">
        <v>0</v>
      </c>
      <c r="AB19" s="24">
        <v>1.1180000000000001</v>
      </c>
      <c r="AC19" s="24">
        <v>0</v>
      </c>
      <c r="AD19" s="24">
        <f t="shared" si="8"/>
        <v>978.28529251700672</v>
      </c>
      <c r="AE19" s="24">
        <v>749</v>
      </c>
      <c r="AF19" s="24">
        <v>719.03968999999995</v>
      </c>
      <c r="AG19" s="24">
        <f t="shared" si="9"/>
        <v>978</v>
      </c>
      <c r="AH19" s="24">
        <v>3573.1</v>
      </c>
      <c r="AI19" s="24">
        <v>2864.1096000000002</v>
      </c>
      <c r="AJ19" s="24">
        <v>364</v>
      </c>
      <c r="AK19" s="24">
        <v>2691.2</v>
      </c>
      <c r="AL19" s="24">
        <v>2680.8325</v>
      </c>
      <c r="AM19" s="24">
        <v>160</v>
      </c>
      <c r="AN19" s="24">
        <v>517.82500000000005</v>
      </c>
      <c r="AO19" s="24">
        <v>314.20478000000003</v>
      </c>
      <c r="AP19" s="24">
        <v>1</v>
      </c>
      <c r="AQ19" s="24">
        <v>314.19400000000002</v>
      </c>
      <c r="AR19" s="24">
        <v>256.17415</v>
      </c>
      <c r="AS19" s="24">
        <v>1558</v>
      </c>
      <c r="AT19" s="24">
        <v>916.89886000000001</v>
      </c>
      <c r="AU19" s="24">
        <v>174.66</v>
      </c>
      <c r="AV19" s="24">
        <v>154.72279999999998</v>
      </c>
      <c r="AW19" s="24">
        <v>1290.06</v>
      </c>
      <c r="AX19" s="24">
        <v>681.86</v>
      </c>
      <c r="AY19" s="24">
        <v>150</v>
      </c>
      <c r="AZ19" s="24">
        <v>145.90327999999135</v>
      </c>
      <c r="BB19" s="19">
        <v>36331.585200000001</v>
      </c>
      <c r="BC19" s="19">
        <v>32599.254239999998</v>
      </c>
      <c r="BD19" s="20">
        <f t="shared" si="10"/>
        <v>0</v>
      </c>
      <c r="BE19" s="20">
        <f t="shared" si="4"/>
        <v>0</v>
      </c>
      <c r="BF19" s="15"/>
      <c r="BG19" s="15"/>
    </row>
    <row r="20" spans="1:59" s="7" customFormat="1" ht="20.25" x14ac:dyDescent="0.2">
      <c r="A20" s="22">
        <f t="shared" si="11"/>
        <v>10</v>
      </c>
      <c r="B20" s="23" t="s">
        <v>34</v>
      </c>
      <c r="C20" s="21">
        <f t="shared" si="5"/>
        <v>24140.551100000001</v>
      </c>
      <c r="D20" s="21">
        <f t="shared" si="2"/>
        <v>20417.124680000001</v>
      </c>
      <c r="E20" s="24">
        <f t="shared" si="6"/>
        <v>15530.5978</v>
      </c>
      <c r="F20" s="24">
        <f t="shared" si="12"/>
        <v>13215.039750000002</v>
      </c>
      <c r="G20" s="24">
        <v>5543</v>
      </c>
      <c r="H20" s="24">
        <v>3994.7433999999998</v>
      </c>
      <c r="I20" s="24">
        <v>3661.5087100000001</v>
      </c>
      <c r="J20" s="24">
        <v>1669.6389999999999</v>
      </c>
      <c r="K20" s="24">
        <v>1375.87158</v>
      </c>
      <c r="L20" s="24">
        <v>7</v>
      </c>
      <c r="M20" s="24">
        <v>9756.9154000000017</v>
      </c>
      <c r="N20" s="24">
        <v>8147.888460000001</v>
      </c>
      <c r="O20" s="24">
        <v>1</v>
      </c>
      <c r="P20" s="24">
        <v>109.3</v>
      </c>
      <c r="Q20" s="24">
        <v>29.771000000000001</v>
      </c>
      <c r="R20" s="24">
        <v>4045</v>
      </c>
      <c r="S20" s="24">
        <v>2347</v>
      </c>
      <c r="T20" s="24">
        <v>2265.5700699999998</v>
      </c>
      <c r="U20" s="24">
        <f t="shared" si="7"/>
        <v>1060.540462585034</v>
      </c>
      <c r="V20" s="24">
        <f t="shared" si="3"/>
        <v>3465.2819</v>
      </c>
      <c r="W20" s="24">
        <f t="shared" si="3"/>
        <v>3106.3852400000001</v>
      </c>
      <c r="X20" s="24">
        <v>166</v>
      </c>
      <c r="Y20" s="24">
        <v>127.89989999999999</v>
      </c>
      <c r="Z20" s="24">
        <v>81.665999999999997</v>
      </c>
      <c r="AA20" s="24">
        <v>10</v>
      </c>
      <c r="AB20" s="24">
        <v>37.5</v>
      </c>
      <c r="AC20" s="24">
        <v>5.1260000000000003</v>
      </c>
      <c r="AD20" s="24">
        <f t="shared" si="8"/>
        <v>299.54046258503399</v>
      </c>
      <c r="AE20" s="24">
        <v>161.53199999999998</v>
      </c>
      <c r="AF20" s="24">
        <v>220.16224</v>
      </c>
      <c r="AG20" s="24">
        <f t="shared" si="9"/>
        <v>299</v>
      </c>
      <c r="AH20" s="24">
        <v>867.9</v>
      </c>
      <c r="AI20" s="24">
        <v>693.83100000000002</v>
      </c>
      <c r="AJ20" s="24">
        <v>286</v>
      </c>
      <c r="AK20" s="24">
        <v>2270.4499999999998</v>
      </c>
      <c r="AL20" s="24">
        <v>2105.6</v>
      </c>
      <c r="AM20" s="24">
        <v>211</v>
      </c>
      <c r="AN20" s="24">
        <v>603.39400000000001</v>
      </c>
      <c r="AO20" s="24">
        <v>414.15765000000005</v>
      </c>
      <c r="AP20" s="24">
        <v>1</v>
      </c>
      <c r="AQ20" s="24">
        <v>0</v>
      </c>
      <c r="AR20" s="24">
        <v>0</v>
      </c>
      <c r="AS20" s="24">
        <v>939.9</v>
      </c>
      <c r="AT20" s="24">
        <v>431.30207999999999</v>
      </c>
      <c r="AU20" s="24">
        <v>185.13</v>
      </c>
      <c r="AV20" s="24">
        <v>140.55699999999999</v>
      </c>
      <c r="AW20" s="24">
        <v>553.23</v>
      </c>
      <c r="AX20" s="24">
        <v>97.2</v>
      </c>
      <c r="AY20" s="24">
        <v>516.01740000000063</v>
      </c>
      <c r="AZ20" s="24">
        <v>746.91288999999597</v>
      </c>
      <c r="BB20" s="19">
        <v>24140.551100000001</v>
      </c>
      <c r="BC20" s="19">
        <v>20417.124680000001</v>
      </c>
      <c r="BD20" s="20">
        <f t="shared" si="10"/>
        <v>0</v>
      </c>
      <c r="BE20" s="20">
        <f t="shared" si="4"/>
        <v>0</v>
      </c>
      <c r="BF20" s="15"/>
      <c r="BG20" s="15"/>
    </row>
    <row r="21" spans="1:59" s="7" customFormat="1" ht="20.25" x14ac:dyDescent="0.2">
      <c r="A21" s="22">
        <f t="shared" si="11"/>
        <v>11</v>
      </c>
      <c r="B21" s="23" t="s">
        <v>35</v>
      </c>
      <c r="C21" s="21">
        <f t="shared" si="5"/>
        <v>53686.174200000016</v>
      </c>
      <c r="D21" s="21">
        <f t="shared" si="2"/>
        <v>28445.107230000001</v>
      </c>
      <c r="E21" s="24">
        <f t="shared" si="6"/>
        <v>26756.039000000004</v>
      </c>
      <c r="F21" s="24">
        <f t="shared" si="12"/>
        <v>16460.330170000001</v>
      </c>
      <c r="G21" s="24">
        <v>4943</v>
      </c>
      <c r="H21" s="24">
        <v>7338.9409999999998</v>
      </c>
      <c r="I21" s="24">
        <v>4539.2662900000005</v>
      </c>
      <c r="J21" s="24">
        <v>2939.85</v>
      </c>
      <c r="K21" s="24">
        <v>1344.9963</v>
      </c>
      <c r="L21" s="24">
        <v>5</v>
      </c>
      <c r="M21" s="24">
        <f>17352.043-874.795</f>
        <v>16477.248000000003</v>
      </c>
      <c r="N21" s="24">
        <v>10576.067579999999</v>
      </c>
      <c r="O21" s="24">
        <v>0</v>
      </c>
      <c r="P21" s="24">
        <v>0</v>
      </c>
      <c r="Q21" s="24">
        <v>0</v>
      </c>
      <c r="R21" s="24">
        <v>1379</v>
      </c>
      <c r="S21" s="24">
        <v>1920.48</v>
      </c>
      <c r="T21" s="24">
        <v>772.30229000000008</v>
      </c>
      <c r="U21" s="24">
        <f t="shared" si="7"/>
        <v>3104.7592108843537</v>
      </c>
      <c r="V21" s="24">
        <f t="shared" si="3"/>
        <v>17820.678200000002</v>
      </c>
      <c r="W21" s="24">
        <f t="shared" si="3"/>
        <v>8795.3108600000014</v>
      </c>
      <c r="X21" s="24">
        <v>308</v>
      </c>
      <c r="Y21" s="24">
        <v>1354.8520000000001</v>
      </c>
      <c r="Z21" s="24">
        <v>151.07417999999998</v>
      </c>
      <c r="AA21" s="24">
        <v>54</v>
      </c>
      <c r="AB21" s="24">
        <v>230.49799999999999</v>
      </c>
      <c r="AC21" s="24">
        <v>26.66</v>
      </c>
      <c r="AD21" s="24">
        <f t="shared" si="8"/>
        <v>1254.7592108843537</v>
      </c>
      <c r="AE21" s="24">
        <v>2370.0082000000002</v>
      </c>
      <c r="AF21" s="24">
        <v>922.24802</v>
      </c>
      <c r="AG21" s="24">
        <f t="shared" si="9"/>
        <v>1254</v>
      </c>
      <c r="AH21" s="24">
        <v>10820.57</v>
      </c>
      <c r="AI21" s="24">
        <v>5973.3534600000003</v>
      </c>
      <c r="AJ21" s="24">
        <v>234</v>
      </c>
      <c r="AK21" s="24">
        <v>3044.75</v>
      </c>
      <c r="AL21" s="24">
        <v>1721.9751999999999</v>
      </c>
      <c r="AM21" s="24">
        <v>72</v>
      </c>
      <c r="AN21" s="24">
        <v>284.89999999999998</v>
      </c>
      <c r="AO21" s="24">
        <v>142.07859999999999</v>
      </c>
      <c r="AP21" s="24">
        <v>1</v>
      </c>
      <c r="AQ21" s="24">
        <v>997.80200000000002</v>
      </c>
      <c r="AR21" s="24">
        <v>767.98856000000001</v>
      </c>
      <c r="AS21" s="24">
        <v>2706.8</v>
      </c>
      <c r="AT21" s="24">
        <v>1380.7815000000001</v>
      </c>
      <c r="AU21" s="24">
        <v>209.655</v>
      </c>
      <c r="AV21" s="24">
        <v>111.06</v>
      </c>
      <c r="AW21" s="24">
        <v>2969.82</v>
      </c>
      <c r="AX21" s="24">
        <v>0</v>
      </c>
      <c r="AY21" s="24">
        <v>20</v>
      </c>
      <c r="AZ21" s="24">
        <v>15.255249999994703</v>
      </c>
      <c r="BB21" s="19">
        <v>53686.174200000001</v>
      </c>
      <c r="BC21" s="19">
        <v>28445.107230000001</v>
      </c>
      <c r="BD21" s="20">
        <f t="shared" si="10"/>
        <v>0</v>
      </c>
      <c r="BE21" s="20">
        <f t="shared" si="4"/>
        <v>0</v>
      </c>
      <c r="BF21" s="15"/>
      <c r="BG21" s="15"/>
    </row>
    <row r="22" spans="1:59" s="7" customFormat="1" ht="20.25" x14ac:dyDescent="0.2">
      <c r="A22" s="22">
        <f t="shared" si="11"/>
        <v>12</v>
      </c>
      <c r="B22" s="23" t="s">
        <v>36</v>
      </c>
      <c r="C22" s="21">
        <f t="shared" si="5"/>
        <v>34136.103999999999</v>
      </c>
      <c r="D22" s="21">
        <f t="shared" si="2"/>
        <v>20945.349590000002</v>
      </c>
      <c r="E22" s="24">
        <f t="shared" si="6"/>
        <v>19981.682999999997</v>
      </c>
      <c r="F22" s="24">
        <f t="shared" si="12"/>
        <v>12551.138900000002</v>
      </c>
      <c r="G22" s="24">
        <v>4407</v>
      </c>
      <c r="H22" s="24">
        <v>6235.7269999999999</v>
      </c>
      <c r="I22" s="24">
        <v>5294.6649000000007</v>
      </c>
      <c r="J22" s="24">
        <v>3104.9704999999999</v>
      </c>
      <c r="K22" s="24">
        <v>2429.9745400000002</v>
      </c>
      <c r="L22" s="24">
        <v>6</v>
      </c>
      <c r="M22" s="24">
        <v>10596.385499999999</v>
      </c>
      <c r="N22" s="24">
        <v>4826.49946</v>
      </c>
      <c r="O22" s="24">
        <v>0</v>
      </c>
      <c r="P22" s="24">
        <v>44.6</v>
      </c>
      <c r="Q22" s="24">
        <v>0</v>
      </c>
      <c r="R22" s="24">
        <v>1369</v>
      </c>
      <c r="S22" s="24">
        <v>1100</v>
      </c>
      <c r="T22" s="24">
        <v>767.09190000000001</v>
      </c>
      <c r="U22" s="24">
        <f t="shared" si="7"/>
        <v>948.25531972789122</v>
      </c>
      <c r="V22" s="24">
        <f t="shared" si="3"/>
        <v>7029.3789999999999</v>
      </c>
      <c r="W22" s="24">
        <f t="shared" si="3"/>
        <v>5365.4079499999998</v>
      </c>
      <c r="X22" s="24">
        <v>526</v>
      </c>
      <c r="Y22" s="24">
        <v>628</v>
      </c>
      <c r="Z22" s="24">
        <v>257.99849999999998</v>
      </c>
      <c r="AA22" s="24">
        <v>0</v>
      </c>
      <c r="AB22" s="24">
        <v>72</v>
      </c>
      <c r="AC22" s="24">
        <v>0</v>
      </c>
      <c r="AD22" s="24">
        <f t="shared" si="8"/>
        <v>105.25531972789116</v>
      </c>
      <c r="AE22" s="24">
        <v>256.37899999999996</v>
      </c>
      <c r="AF22" s="24">
        <v>77.362660000000005</v>
      </c>
      <c r="AG22" s="24">
        <f t="shared" si="9"/>
        <v>105</v>
      </c>
      <c r="AH22" s="24">
        <v>4028</v>
      </c>
      <c r="AI22" s="24">
        <v>3465.5467899999999</v>
      </c>
      <c r="AJ22" s="24">
        <v>212</v>
      </c>
      <c r="AK22" s="24">
        <v>2045</v>
      </c>
      <c r="AL22" s="24">
        <v>1564.5</v>
      </c>
      <c r="AM22" s="24">
        <v>0</v>
      </c>
      <c r="AN22" s="24">
        <v>25.35</v>
      </c>
      <c r="AO22" s="24">
        <v>0</v>
      </c>
      <c r="AP22" s="24">
        <v>1</v>
      </c>
      <c r="AQ22" s="24">
        <v>228.7861</v>
      </c>
      <c r="AR22" s="24">
        <v>176.64851000000002</v>
      </c>
      <c r="AS22" s="24">
        <v>2098.9490000000001</v>
      </c>
      <c r="AT22" s="24">
        <v>921.13</v>
      </c>
      <c r="AU22" s="24">
        <v>199.8</v>
      </c>
      <c r="AV22" s="24">
        <v>142.4</v>
      </c>
      <c r="AW22" s="24">
        <v>1879.0550000000001</v>
      </c>
      <c r="AX22" s="24">
        <v>1000</v>
      </c>
      <c r="AY22" s="24">
        <v>1593.1019000000015</v>
      </c>
      <c r="AZ22" s="24">
        <v>21.532329999998183</v>
      </c>
      <c r="BB22" s="19">
        <v>34136.103999999999</v>
      </c>
      <c r="BC22" s="19">
        <v>20945.349590000002</v>
      </c>
      <c r="BD22" s="20">
        <f t="shared" si="10"/>
        <v>0</v>
      </c>
      <c r="BE22" s="20">
        <f t="shared" si="4"/>
        <v>0</v>
      </c>
      <c r="BF22" s="15"/>
      <c r="BG22" s="15"/>
    </row>
    <row r="23" spans="1:59" s="7" customFormat="1" ht="20.25" x14ac:dyDescent="0.2">
      <c r="A23" s="22">
        <f t="shared" si="11"/>
        <v>13</v>
      </c>
      <c r="B23" s="23" t="s">
        <v>37</v>
      </c>
      <c r="C23" s="21">
        <f t="shared" si="5"/>
        <v>22027.112400000005</v>
      </c>
      <c r="D23" s="21">
        <f t="shared" si="2"/>
        <v>18077.013640000001</v>
      </c>
      <c r="E23" s="24">
        <f t="shared" si="6"/>
        <v>11887.204600000001</v>
      </c>
      <c r="F23" s="24">
        <f t="shared" si="12"/>
        <v>10382.22046</v>
      </c>
      <c r="G23" s="24">
        <v>3790</v>
      </c>
      <c r="H23" s="24">
        <v>5273.8792000000003</v>
      </c>
      <c r="I23" s="24">
        <v>5104.4968600000002</v>
      </c>
      <c r="J23" s="24">
        <v>1301.7629999999999</v>
      </c>
      <c r="K23" s="24">
        <v>1191.4266599999999</v>
      </c>
      <c r="L23" s="24">
        <v>5</v>
      </c>
      <c r="M23" s="24">
        <f>5964.5598-835.9974</f>
        <v>5128.5623999999998</v>
      </c>
      <c r="N23" s="24">
        <f>4224.92974-167.4878</f>
        <v>4057.4419399999997</v>
      </c>
      <c r="O23" s="24">
        <v>1</v>
      </c>
      <c r="P23" s="24">
        <v>183</v>
      </c>
      <c r="Q23" s="24">
        <v>28.855</v>
      </c>
      <c r="R23" s="24">
        <v>5228</v>
      </c>
      <c r="S23" s="24">
        <v>3021.902</v>
      </c>
      <c r="T23" s="24">
        <v>2927.9618100000002</v>
      </c>
      <c r="U23" s="24">
        <f t="shared" si="7"/>
        <v>1359.0657006802721</v>
      </c>
      <c r="V23" s="24">
        <f t="shared" si="3"/>
        <v>4370.5367999999999</v>
      </c>
      <c r="W23" s="24">
        <f t="shared" si="3"/>
        <v>3199.8160699999999</v>
      </c>
      <c r="X23" s="24">
        <v>641</v>
      </c>
      <c r="Y23" s="24">
        <v>605.10840000000007</v>
      </c>
      <c r="Z23" s="24">
        <v>314.55367999999999</v>
      </c>
      <c r="AA23" s="24">
        <v>207</v>
      </c>
      <c r="AB23" s="24">
        <v>196.166</v>
      </c>
      <c r="AC23" s="24">
        <v>101.736</v>
      </c>
      <c r="AD23" s="24">
        <f t="shared" si="8"/>
        <v>194.06570068027213</v>
      </c>
      <c r="AE23" s="24">
        <v>184.37240000000003</v>
      </c>
      <c r="AF23" s="24">
        <v>142.63829000000001</v>
      </c>
      <c r="AG23" s="24">
        <f t="shared" si="9"/>
        <v>194</v>
      </c>
      <c r="AH23" s="24">
        <v>1853.64</v>
      </c>
      <c r="AI23" s="24">
        <v>1733.6379999999999</v>
      </c>
      <c r="AJ23" s="24">
        <v>123</v>
      </c>
      <c r="AK23" s="24">
        <v>1531.25</v>
      </c>
      <c r="AL23" s="24">
        <v>907.25009999999997</v>
      </c>
      <c r="AM23" s="24">
        <v>156</v>
      </c>
      <c r="AN23" s="24">
        <v>444.322</v>
      </c>
      <c r="AO23" s="24">
        <v>307.18748999999997</v>
      </c>
      <c r="AP23" s="24">
        <v>1</v>
      </c>
      <c r="AQ23" s="24">
        <v>170.43700000000001</v>
      </c>
      <c r="AR23" s="24">
        <v>129.55574999999999</v>
      </c>
      <c r="AS23" s="24">
        <v>976.9</v>
      </c>
      <c r="AT23" s="24">
        <v>771.18772999999999</v>
      </c>
      <c r="AU23" s="24">
        <v>140.93</v>
      </c>
      <c r="AV23" s="24">
        <v>130.94433000000001</v>
      </c>
      <c r="AW23" s="24">
        <v>1010.88</v>
      </c>
      <c r="AX23" s="24">
        <v>224.64</v>
      </c>
      <c r="AY23" s="24">
        <v>4</v>
      </c>
      <c r="AZ23" s="24">
        <v>3.5</v>
      </c>
      <c r="BB23" s="19">
        <v>22027.112399999998</v>
      </c>
      <c r="BC23" s="19">
        <v>18077.013629999998</v>
      </c>
      <c r="BD23" s="20">
        <f t="shared" si="10"/>
        <v>0</v>
      </c>
      <c r="BE23" s="20">
        <f t="shared" si="4"/>
        <v>-1.0000003385357559E-5</v>
      </c>
      <c r="BF23" s="15"/>
      <c r="BG23" s="15"/>
    </row>
    <row r="24" spans="1:59" s="7" customFormat="1" ht="20.25" x14ac:dyDescent="0.2">
      <c r="A24" s="22">
        <f t="shared" si="11"/>
        <v>14</v>
      </c>
      <c r="B24" s="23" t="s">
        <v>38</v>
      </c>
      <c r="C24" s="21">
        <f t="shared" si="5"/>
        <v>56188.580599999994</v>
      </c>
      <c r="D24" s="21">
        <f t="shared" si="2"/>
        <v>37979.904579999995</v>
      </c>
      <c r="E24" s="24">
        <f t="shared" si="6"/>
        <v>31882.578999999998</v>
      </c>
      <c r="F24" s="24">
        <f t="shared" si="12"/>
        <v>27155.097679999999</v>
      </c>
      <c r="G24" s="24">
        <v>2281</v>
      </c>
      <c r="H24" s="24">
        <v>6447.1760000000004</v>
      </c>
      <c r="I24" s="24">
        <v>3880.9195099999997</v>
      </c>
      <c r="J24" s="24">
        <v>5364.1930000000002</v>
      </c>
      <c r="K24" s="24">
        <v>3555.35637</v>
      </c>
      <c r="L24" s="24">
        <v>5</v>
      </c>
      <c r="M24" s="24">
        <f>25375.351-7354.141+1800</f>
        <v>19821.21</v>
      </c>
      <c r="N24" s="24">
        <v>19718.821800000002</v>
      </c>
      <c r="O24" s="24">
        <v>0</v>
      </c>
      <c r="P24" s="24">
        <v>250</v>
      </c>
      <c r="Q24" s="24"/>
      <c r="R24" s="24">
        <v>1089</v>
      </c>
      <c r="S24" s="24">
        <v>1113</v>
      </c>
      <c r="T24" s="24">
        <v>609.99225000000001</v>
      </c>
      <c r="U24" s="24">
        <f t="shared" si="7"/>
        <v>961.9186666666667</v>
      </c>
      <c r="V24" s="24">
        <f t="shared" si="3"/>
        <v>1216.9450000000002</v>
      </c>
      <c r="W24" s="24">
        <f t="shared" si="3"/>
        <v>788.08181999999999</v>
      </c>
      <c r="X24" s="24">
        <v>28</v>
      </c>
      <c r="Y24" s="24">
        <v>33.65</v>
      </c>
      <c r="Z24" s="24">
        <v>13.8546</v>
      </c>
      <c r="AA24" s="24">
        <v>444</v>
      </c>
      <c r="AB24" s="24">
        <v>392.32</v>
      </c>
      <c r="AC24" s="24">
        <v>217.80199999999999</v>
      </c>
      <c r="AD24" s="24">
        <f t="shared" si="8"/>
        <v>220.9186666666667</v>
      </c>
      <c r="AE24" s="24">
        <v>274.32500000000005</v>
      </c>
      <c r="AF24" s="24">
        <v>162.37522000000001</v>
      </c>
      <c r="AG24" s="24">
        <f t="shared" si="9"/>
        <v>220</v>
      </c>
      <c r="AH24" s="24">
        <v>36.75</v>
      </c>
      <c r="AI24" s="24">
        <v>29.4</v>
      </c>
      <c r="AJ24" s="24">
        <v>49</v>
      </c>
      <c r="AK24" s="24">
        <v>479.9</v>
      </c>
      <c r="AL24" s="24">
        <v>364.65</v>
      </c>
      <c r="AM24" s="24">
        <v>280</v>
      </c>
      <c r="AN24" s="24">
        <v>1347.662</v>
      </c>
      <c r="AO24" s="24">
        <v>549.68966</v>
      </c>
      <c r="AP24" s="24">
        <v>1</v>
      </c>
      <c r="AQ24" s="24">
        <v>1973.41</v>
      </c>
      <c r="AR24" s="24">
        <v>1707.89095</v>
      </c>
      <c r="AS24" s="24">
        <v>5614.7</v>
      </c>
      <c r="AT24" s="24">
        <v>4271.6149800000003</v>
      </c>
      <c r="AU24" s="24">
        <v>2730.4946</v>
      </c>
      <c r="AV24" s="24">
        <v>1102.05171</v>
      </c>
      <c r="AW24" s="24">
        <v>10309.790000000001</v>
      </c>
      <c r="AX24" s="24">
        <v>0</v>
      </c>
      <c r="AY24" s="24">
        <v>0</v>
      </c>
      <c r="AZ24" s="24">
        <v>1795.4855299999981</v>
      </c>
      <c r="BB24" s="19">
        <v>56188.580600000001</v>
      </c>
      <c r="BC24" s="19">
        <v>37979.904579999995</v>
      </c>
      <c r="BD24" s="20">
        <f t="shared" si="10"/>
        <v>0</v>
      </c>
      <c r="BE24" s="20">
        <f t="shared" si="4"/>
        <v>0</v>
      </c>
      <c r="BF24" s="15"/>
      <c r="BG24" s="15"/>
    </row>
    <row r="25" spans="1:59" ht="20.25" x14ac:dyDescent="0.2">
      <c r="A25" s="22">
        <v>15</v>
      </c>
      <c r="B25" s="23" t="s">
        <v>39</v>
      </c>
      <c r="C25" s="21">
        <f t="shared" si="5"/>
        <v>143739.55130000002</v>
      </c>
      <c r="D25" s="21">
        <f t="shared" si="2"/>
        <v>29485.459289999999</v>
      </c>
      <c r="E25" s="24">
        <f t="shared" ref="E25" si="13">+H25+J25+M25+P25</f>
        <v>6936</v>
      </c>
      <c r="F25" s="24">
        <f t="shared" ref="F25" si="14">+I25+K25+N25+Q25</f>
        <v>277.39999999999998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/>
      <c r="M25" s="24">
        <v>6936</v>
      </c>
      <c r="N25" s="24">
        <v>277.39999999999998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f t="shared" si="7"/>
        <v>0</v>
      </c>
      <c r="V25" s="24">
        <f>+Y25+AB25+AE25+AH25+AK25</f>
        <v>0</v>
      </c>
      <c r="W25" s="24">
        <f>+Z25+AC25+AF25+AI25+AL25</f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/>
      <c r="AQ25" s="24"/>
      <c r="AR25" s="24"/>
      <c r="AS25" s="24"/>
      <c r="AT25" s="24"/>
      <c r="AU25" s="24">
        <v>5911</v>
      </c>
      <c r="AV25" s="24">
        <v>2700.4603399999996</v>
      </c>
      <c r="AW25" s="24"/>
      <c r="AX25" s="24"/>
      <c r="AY25" s="24">
        <v>130892.55130000002</v>
      </c>
      <c r="AZ25" s="24">
        <v>26507.59895</v>
      </c>
      <c r="BB25" s="19">
        <v>143739.55130000002</v>
      </c>
      <c r="BC25" s="19">
        <v>29485.459289999999</v>
      </c>
      <c r="BD25" s="20">
        <f t="shared" si="10"/>
        <v>0</v>
      </c>
      <c r="BE25" s="20">
        <f t="shared" si="4"/>
        <v>0</v>
      </c>
    </row>
    <row r="26" spans="1:59" ht="20.25" x14ac:dyDescent="0.25">
      <c r="F26" s="6"/>
      <c r="G26" s="15"/>
    </row>
    <row r="27" spans="1:59" s="8" customFormat="1" ht="20.25" x14ac:dyDescent="0.25">
      <c r="E27" s="9"/>
      <c r="F27" s="6"/>
      <c r="G27" s="15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0"/>
      <c r="AK27" s="9"/>
      <c r="AL27" s="9"/>
      <c r="AM27" s="9"/>
      <c r="AN27" s="9"/>
      <c r="AO27" s="9"/>
      <c r="AP27" s="9"/>
      <c r="AQ27" s="9"/>
      <c r="AR27" s="9"/>
      <c r="AS27" s="9"/>
      <c r="AT27" s="10"/>
      <c r="AU27" s="9"/>
      <c r="AV27" s="9"/>
      <c r="AW27" s="9"/>
      <c r="AX27" s="9"/>
      <c r="AY27" s="9"/>
      <c r="AZ27" s="9"/>
    </row>
    <row r="28" spans="1:59" s="8" customFormat="1" ht="20.25" x14ac:dyDescent="0.25">
      <c r="C28" s="11"/>
      <c r="D28" s="11"/>
      <c r="E28" s="9"/>
      <c r="F28" s="6"/>
      <c r="G28" s="15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0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9" s="8" customFormat="1" ht="20.25" x14ac:dyDescent="0.25">
      <c r="C29" s="11"/>
      <c r="E29" s="9"/>
      <c r="F29" s="6"/>
      <c r="G29" s="15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0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9" s="8" customFormat="1" ht="20.25" x14ac:dyDescent="0.25">
      <c r="C30" s="12"/>
      <c r="E30" s="9"/>
      <c r="F30" s="6"/>
      <c r="G30" s="15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0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9" s="8" customFormat="1" ht="20.25" x14ac:dyDescent="0.25">
      <c r="E31" s="9"/>
      <c r="F31" s="6"/>
      <c r="G31" s="15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0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9" s="8" customFormat="1" ht="20.25" x14ac:dyDescent="0.25">
      <c r="E32" s="9"/>
      <c r="F32" s="6"/>
      <c r="G32" s="15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0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5:52" s="8" customFormat="1" ht="20.25" x14ac:dyDescent="0.25">
      <c r="E33" s="9"/>
      <c r="F33" s="6"/>
      <c r="G33" s="15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0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5:52" s="8" customFormat="1" ht="20.25" x14ac:dyDescent="0.25">
      <c r="E34" s="9"/>
      <c r="F34" s="6"/>
      <c r="G34" s="15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10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5:52" s="8" customFormat="1" ht="20.25" x14ac:dyDescent="0.25">
      <c r="E35" s="9"/>
      <c r="F35" s="6"/>
      <c r="G35" s="15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0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5:52" s="8" customFormat="1" ht="20.25" x14ac:dyDescent="0.25">
      <c r="E36" s="9"/>
      <c r="F36" s="6"/>
      <c r="G36" s="15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5:52" ht="20.25" x14ac:dyDescent="0.25">
      <c r="F37" s="6"/>
      <c r="G37" s="15"/>
      <c r="Q37" s="9"/>
      <c r="R37" s="10"/>
      <c r="AJ37" s="10"/>
    </row>
    <row r="38" spans="5:52" ht="20.25" x14ac:dyDescent="0.25">
      <c r="F38" s="6"/>
      <c r="G38" s="15"/>
      <c r="Q38" s="9"/>
      <c r="R38" s="10"/>
      <c r="AJ38" s="10"/>
    </row>
    <row r="39" spans="5:52" ht="20.25" x14ac:dyDescent="0.25">
      <c r="F39" s="6"/>
      <c r="G39" s="15"/>
      <c r="Q39" s="9"/>
      <c r="R39" s="10"/>
      <c r="AJ39" s="10"/>
    </row>
    <row r="40" spans="5:52" ht="18.75" x14ac:dyDescent="0.25">
      <c r="Q40" s="9"/>
      <c r="R40" s="10"/>
      <c r="AJ40" s="10"/>
    </row>
    <row r="41" spans="5:52" ht="18.75" x14ac:dyDescent="0.25">
      <c r="R41" s="10"/>
      <c r="AJ41" s="10"/>
    </row>
    <row r="42" spans="5:52" ht="18.75" x14ac:dyDescent="0.25">
      <c r="R42" s="10"/>
      <c r="AJ42" s="10"/>
    </row>
    <row r="43" spans="5:52" ht="18.75" x14ac:dyDescent="0.25">
      <c r="R43" s="10"/>
      <c r="AJ43" s="10"/>
    </row>
    <row r="44" spans="5:52" ht="18.75" x14ac:dyDescent="0.25">
      <c r="R44" s="10"/>
      <c r="AJ44" s="10"/>
    </row>
    <row r="45" spans="5:52" ht="18.75" x14ac:dyDescent="0.25">
      <c r="R45" s="10"/>
      <c r="AJ45" s="10"/>
    </row>
    <row r="46" spans="5:52" ht="18.75" x14ac:dyDescent="0.25">
      <c r="AJ46" s="10"/>
    </row>
    <row r="47" spans="5:52" ht="18.75" x14ac:dyDescent="0.25">
      <c r="AJ47" s="10"/>
    </row>
    <row r="48" spans="5:52" ht="18.75" x14ac:dyDescent="0.25">
      <c r="AJ48" s="10"/>
    </row>
    <row r="49" spans="11:36" ht="18.75" x14ac:dyDescent="0.25">
      <c r="AJ49" s="10"/>
    </row>
    <row r="50" spans="11:36" ht="18.75" x14ac:dyDescent="0.25">
      <c r="AJ50" s="10"/>
    </row>
    <row r="56" spans="11:36" x14ac:dyDescent="0.25">
      <c r="K56" s="4"/>
      <c r="L56" s="4"/>
    </row>
  </sheetData>
  <mergeCells count="92">
    <mergeCell ref="AY8:AZ8"/>
    <mergeCell ref="A2:T2"/>
    <mergeCell ref="U2:AL2"/>
    <mergeCell ref="P3:Q3"/>
    <mergeCell ref="AY3:AZ3"/>
    <mergeCell ref="AM4:AO5"/>
    <mergeCell ref="AM8:AM9"/>
    <mergeCell ref="AN8:AO8"/>
    <mergeCell ref="AP8:AP9"/>
    <mergeCell ref="AQ8:AR8"/>
    <mergeCell ref="AP4:AR5"/>
    <mergeCell ref="U8:U9"/>
    <mergeCell ref="V8:W8"/>
    <mergeCell ref="U4:W5"/>
    <mergeCell ref="X8:X9"/>
    <mergeCell ref="AA8:AA9"/>
    <mergeCell ref="AM2:AZ2"/>
    <mergeCell ref="AU7:AV7"/>
    <mergeCell ref="AU6:AV6"/>
    <mergeCell ref="AG6:AI6"/>
    <mergeCell ref="AU8:AV8"/>
    <mergeCell ref="AY4:AZ5"/>
    <mergeCell ref="AW4:AX5"/>
    <mergeCell ref="AS4:AT5"/>
    <mergeCell ref="AU4:AV5"/>
    <mergeCell ref="AK8:AL8"/>
    <mergeCell ref="AB8:AC8"/>
    <mergeCell ref="AA5:AC5"/>
    <mergeCell ref="AA6:AC6"/>
    <mergeCell ref="AA7:AC7"/>
    <mergeCell ref="AW8:AX8"/>
    <mergeCell ref="G6:I6"/>
    <mergeCell ref="G7:I7"/>
    <mergeCell ref="L6:N6"/>
    <mergeCell ref="AS8:AT8"/>
    <mergeCell ref="AG5:AI5"/>
    <mergeCell ref="AG8:AG9"/>
    <mergeCell ref="AH8:AI8"/>
    <mergeCell ref="AJ8:AJ9"/>
    <mergeCell ref="AJ5:AL5"/>
    <mergeCell ref="AD6:AF6"/>
    <mergeCell ref="AD7:AF7"/>
    <mergeCell ref="AD8:AD9"/>
    <mergeCell ref="AE8:AF8"/>
    <mergeCell ref="AD5:AF5"/>
    <mergeCell ref="L5:N5"/>
    <mergeCell ref="L8:L9"/>
    <mergeCell ref="J8:K8"/>
    <mergeCell ref="O8:O9"/>
    <mergeCell ref="P8:Q8"/>
    <mergeCell ref="O5:Q5"/>
    <mergeCell ref="L7:N7"/>
    <mergeCell ref="O6:Q6"/>
    <mergeCell ref="O7:Q7"/>
    <mergeCell ref="J6:K6"/>
    <mergeCell ref="J7:K7"/>
    <mergeCell ref="A4:A9"/>
    <mergeCell ref="B4:B9"/>
    <mergeCell ref="Y8:Z8"/>
    <mergeCell ref="J5:K5"/>
    <mergeCell ref="R4:T5"/>
    <mergeCell ref="R8:R9"/>
    <mergeCell ref="S8:T8"/>
    <mergeCell ref="M8:N8"/>
    <mergeCell ref="X5:Z5"/>
    <mergeCell ref="C4:D8"/>
    <mergeCell ref="E4:F8"/>
    <mergeCell ref="G4:Q4"/>
    <mergeCell ref="H8:I8"/>
    <mergeCell ref="G5:I5"/>
    <mergeCell ref="G8:G9"/>
    <mergeCell ref="R6:T6"/>
    <mergeCell ref="R7:T7"/>
    <mergeCell ref="U6:W6"/>
    <mergeCell ref="U7:W7"/>
    <mergeCell ref="X6:Z6"/>
    <mergeCell ref="X7:Z7"/>
    <mergeCell ref="AK3:AL3"/>
    <mergeCell ref="AW6:AX6"/>
    <mergeCell ref="AW7:AX7"/>
    <mergeCell ref="AY7:AZ7"/>
    <mergeCell ref="AY6:AZ6"/>
    <mergeCell ref="AP6:AR6"/>
    <mergeCell ref="AP7:AR7"/>
    <mergeCell ref="AS6:AT6"/>
    <mergeCell ref="AS7:AT7"/>
    <mergeCell ref="X4:AL4"/>
    <mergeCell ref="AG7:AI7"/>
    <mergeCell ref="AJ6:AL6"/>
    <mergeCell ref="AJ7:AL7"/>
    <mergeCell ref="AM6:AO6"/>
    <mergeCell ref="AM7:AO7"/>
  </mergeCells>
  <phoneticPr fontId="3" type="noConversion"/>
  <printOptions horizontalCentered="1"/>
  <pageMargins left="0.19685039370078741" right="0.19685039370078741" top="0.39370078740157483" bottom="0.19685039370078741" header="0" footer="0"/>
  <pageSetup paperSize="9" scale="64" fitToWidth="3" orientation="landscape" r:id="rId1"/>
  <headerFooter alignWithMargins="0"/>
  <colBreaks count="2" manualBreakCount="2">
    <brk id="20" min="1" max="24" man="1"/>
    <brk id="38" min="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худудий ижро харажат</vt:lpstr>
      <vt:lpstr>'худудий ижро харажат'!Заголовки_для_печати</vt:lpstr>
      <vt:lpstr>'худудий ижро харажат'!Область_печати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hamraeva</dc:creator>
  <cp:lastModifiedBy>Press-2</cp:lastModifiedBy>
  <cp:lastPrinted>2021-10-14T04:00:58Z</cp:lastPrinted>
  <dcterms:created xsi:type="dcterms:W3CDTF">2018-05-14T13:38:40Z</dcterms:created>
  <dcterms:modified xsi:type="dcterms:W3CDTF">2021-10-29T05:39:24Z</dcterms:modified>
  <cp:contentStatus/>
</cp:coreProperties>
</file>